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4\Эквайринг\"/>
    </mc:Choice>
  </mc:AlternateContent>
  <bookViews>
    <workbookView xWindow="0" yWindow="465" windowWidth="19440" windowHeight="15600"/>
  </bookViews>
  <sheets>
    <sheet name="Расчет цены" sheetId="2" r:id="rId1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8" i="2" l="1"/>
  <c r="P7" i="2"/>
  <c r="N6" i="2"/>
  <c r="O6" i="2" s="1"/>
  <c r="L6" i="2"/>
  <c r="M6" i="2" s="1"/>
  <c r="I6" i="2"/>
  <c r="J6" i="2" s="1"/>
  <c r="K6" i="2" s="1"/>
  <c r="O7" i="2" l="1"/>
</calcChain>
</file>

<file path=xl/sharedStrings.xml><?xml version="1.0" encoding="utf-8"?>
<sst xmlns="http://schemas.openxmlformats.org/spreadsheetml/2006/main" count="30" uniqueCount="30">
  <si>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</si>
  <si>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</si>
  <si>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</si>
  <si>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</si>
  <si>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</si>
  <si>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</si>
  <si>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</si>
  <si>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</si>
  <si>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</si>
  <si>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</si>
  <si>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В результате проведенного расчета Н(М)ЦК, ЦКЕП контракта составила: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</si>
  <si>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</si>
  <si>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</si>
  <si>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</si>
  <si>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</si>
  <si>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</si>
  <si>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</si>
  <si>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</si>
  <si>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</si>
  <si>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</si>
  <si>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</si>
  <si>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</si>
  <si>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</si>
  <si>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</si>
  <si>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Наименование предмета контракта/наименование по окпд/ктру 
</t>
  </si>
  <si>
    <r>
      <t xml:space="preserve">коэффициент вариации цен V (%)           </t>
    </r>
    <r>
      <rPr>
        <i/>
        <sz val="10"/>
        <color theme="1"/>
        <rFont val="Times New Roman"/>
        <family val="1"/>
        <charset val="204"/>
      </rPr>
      <t xml:space="preserve">       </t>
    </r>
    <r>
      <rPr>
        <b/>
        <i/>
        <sz val="10"/>
        <color theme="1"/>
        <rFont val="Times New Roman"/>
        <family val="1"/>
        <charset val="204"/>
      </rPr>
      <t xml:space="preserve">  (не должен превышать 33%)</t>
    </r>
  </si>
  <si>
    <t>В целях проведения мониторинга цен на оказание услуг направлены запросы о предоставлении ценовой информации пяти исполнителям, обладающим опытом соответствующих услуг. В адрес Заказчика поступило 3 коммерческих предложения. Информация представлена в Таблице.</t>
  </si>
  <si>
    <t>Услуги эквайринга</t>
  </si>
  <si>
    <t>усл</t>
  </si>
  <si>
    <t>Планируемая сумма операций по банковским картам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</si>
</sst>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00"/>
    <numFmt numFmtId="165" formatCode="#,##0.00\ _₽"/>
  </numFmts>
  <fonts count="11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5" fillId="0" borderId="0" xfId="0" applyFont="1"/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6" fillId="0" borderId="1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43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43" fontId="1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65" fontId="4" fillId="0" borderId="1" xfId="0" applyNumberFormat="1" applyFont="1" applyBorder="1" applyAlignment="1">
      <alignment vertical="top"/>
    </xf>
    <xf numFmtId="43" fontId="1" fillId="0" borderId="1" xfId="0" applyNumberFormat="1" applyFont="1" applyBorder="1" applyAlignment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4</xdr:row>
      <xdr:rowOff>954720</xdr:rowOff>
    </xdr:from>
    <xdr:to>
      <xdr:col>11</xdr:col>
      <xdr:colOff>1800</xdr:colOff>
      <xdr:row>4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4</xdr:row>
      <xdr:rowOff>923040</xdr:rowOff>
    </xdr:from>
    <xdr:to>
      <xdr:col>9</xdr:col>
      <xdr:colOff>1024650</xdr:colOff>
      <xdr:row>4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4</xdr:row>
      <xdr:rowOff>2676245</xdr:rowOff>
    </xdr:from>
    <xdr:to>
      <xdr:col>11</xdr:col>
      <xdr:colOff>1020534</xdr:colOff>
      <xdr:row>4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4</xdr:row>
      <xdr:rowOff>1404360</xdr:rowOff>
    </xdr:from>
    <xdr:to>
      <xdr:col>11</xdr:col>
      <xdr:colOff>447840</xdr:colOff>
      <xdr:row>4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10"/>
  <sheetViews>
    <sheetView tabSelected="1" topLeftCell="A4" zoomScale="70" zoomScaleNormal="70" zoomScaleSheetLayoutView="100" workbookViewId="0">
      <selection activeCell="P4" sqref="P4"/>
    </sheetView>
  </sheetViews>
  <sheetFormatPr defaultColWidth="8.85546875" defaultRowHeight="15" x14ac:dyDescent="0.25"/>
  <cols>
    <col min="1" max="1" width="3.28515625" style="1" customWidth="1"/>
    <col min="2" max="2" width="38.42578125" style="1" customWidth="1"/>
    <col min="3" max="3" width="7" style="1" customWidth="1"/>
    <col min="4" max="4" width="6.7109375" style="1" customWidth="1"/>
    <col min="5" max="7" width="15" style="1" customWidth="1"/>
    <col min="8" max="8" width="9.28515625" style="1" customWidth="1"/>
    <col min="9" max="9" width="19.7109375" style="1" customWidth="1"/>
    <col min="10" max="10" width="15.42578125" style="1" customWidth="1"/>
    <col min="11" max="11" width="14.28515625" style="1" customWidth="1"/>
    <col min="12" max="12" width="15.42578125" style="1" customWidth="1"/>
    <col min="13" max="13" width="12.42578125" style="1" customWidth="1"/>
    <col min="14" max="14" width="14.28515625" style="1" customWidth="1"/>
    <col min="15" max="15" width="15.42578125" style="1" customWidth="1"/>
    <col min="16" max="16" width="20.42578125" style="1" customWidth="1"/>
    <col min="17" max="253" width="9.28515625" style="1" customWidth="1"/>
    <col min="254" max="1021" width="9.28515625" customWidth="1"/>
  </cols>
  <sheetData>
    <row r="1" spans="1:16" s="3" customFormat="1" ht="46.35" customHeight="1" x14ac:dyDescent="0.3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6" s="3" customFormat="1" ht="48.75" customHeight="1" x14ac:dyDescent="0.3">
      <c r="A2" s="2"/>
      <c r="B2" s="2" t="s">
        <v>0</v>
      </c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"/>
      <c r="O2" s="2"/>
    </row>
    <row r="3" spans="1:16" s="3" customFormat="1" ht="32.25" customHeight="1" x14ac:dyDescent="0.3">
      <c r="A3" s="2"/>
      <c r="B3" s="25" t="s">
        <v>26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6" ht="66.75" customHeight="1" x14ac:dyDescent="0.25">
      <c r="A4" s="24" t="s">
        <v>2</v>
      </c>
      <c r="B4" s="24" t="s">
        <v>24</v>
      </c>
      <c r="C4" s="24" t="s">
        <v>3</v>
      </c>
      <c r="D4" s="24" t="s">
        <v>4</v>
      </c>
      <c r="E4" s="24" t="s">
        <v>23</v>
      </c>
      <c r="F4" s="24"/>
      <c r="G4" s="24"/>
      <c r="H4" s="18"/>
      <c r="I4" s="19" t="s">
        <v>20</v>
      </c>
      <c r="J4" s="19"/>
      <c r="K4" s="19"/>
      <c r="L4" s="20" t="s">
        <v>19</v>
      </c>
      <c r="M4" s="20"/>
      <c r="N4" s="20"/>
      <c r="O4" s="20"/>
      <c r="P4" s="17" t="s">
        <v>29</v>
      </c>
    </row>
    <row r="5" spans="1:16" ht="244.5" customHeight="1" x14ac:dyDescent="0.25">
      <c r="A5" s="24"/>
      <c r="B5" s="24"/>
      <c r="C5" s="24"/>
      <c r="D5" s="24"/>
      <c r="E5" s="17" t="s">
        <v>14</v>
      </c>
      <c r="F5" s="17" t="s">
        <v>15</v>
      </c>
      <c r="G5" s="17" t="s">
        <v>16</v>
      </c>
      <c r="H5" s="17" t="s">
        <v>5</v>
      </c>
      <c r="I5" s="17" t="s">
        <v>6</v>
      </c>
      <c r="J5" s="17" t="s">
        <v>7</v>
      </c>
      <c r="K5" s="16" t="s">
        <v>25</v>
      </c>
      <c r="L5" s="17" t="s">
        <v>8</v>
      </c>
      <c r="M5" s="17" t="s">
        <v>9</v>
      </c>
      <c r="N5" s="17" t="s">
        <v>17</v>
      </c>
      <c r="O5" s="17" t="s">
        <v>18</v>
      </c>
      <c r="P5" s="30"/>
    </row>
    <row r="6" spans="1:16" ht="24.75" customHeight="1" x14ac:dyDescent="0.25">
      <c r="A6" s="14"/>
      <c r="B6" s="31" t="s">
        <v>27</v>
      </c>
      <c r="C6" s="32" t="s">
        <v>28</v>
      </c>
      <c r="D6" s="18">
        <v>1</v>
      </c>
      <c r="E6" s="15">
        <v>1.6</v>
      </c>
      <c r="F6" s="15">
        <v>1.3</v>
      </c>
      <c r="G6" s="15">
        <v>1.29</v>
      </c>
      <c r="H6" s="17"/>
      <c r="I6" s="6">
        <f t="shared" ref="I6" si="0">AVERAGE(E6:G6)</f>
        <v>1.3966666666666667</v>
      </c>
      <c r="J6" s="7">
        <f t="shared" ref="J6" si="1">SQRT(((SUM((POWER(G6-I6,2)),(POWER(F6-I6,2)),(POWER(E6-I6,2)))/(COLUMNS(E6:G6)-1))))</f>
        <v>0.17616280348965085</v>
      </c>
      <c r="K6" s="7">
        <f t="shared" ref="K6" si="2">J6/I6*100</f>
        <v>12.613088555344929</v>
      </c>
      <c r="L6" s="6">
        <f t="shared" ref="L6" si="3">((D6/3)*(SUM(E6:G6)))</f>
        <v>1.3966666666666667</v>
      </c>
      <c r="M6" s="8">
        <f t="shared" ref="M6" si="4">L6/D6</f>
        <v>1.3966666666666667</v>
      </c>
      <c r="N6" s="10">
        <f t="shared" ref="N6" si="5">MIN(E6:G6)</f>
        <v>1.29</v>
      </c>
      <c r="O6" s="10">
        <f t="shared" ref="O6" si="6">N6*D6</f>
        <v>1.29</v>
      </c>
      <c r="P6" s="33">
        <v>11521200</v>
      </c>
    </row>
    <row r="7" spans="1:16" s="9" customFormat="1" ht="40.35" customHeight="1" x14ac:dyDescent="0.25">
      <c r="A7" s="11"/>
      <c r="B7" s="21" t="s">
        <v>13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10">
        <f>SUM(O6:O6)</f>
        <v>1.29</v>
      </c>
      <c r="P7" s="34">
        <f>P6*O7/100</f>
        <v>148623.48000000001</v>
      </c>
    </row>
    <row r="8" spans="1:16" s="5" customFormat="1" ht="30" customHeight="1" x14ac:dyDescent="0.25">
      <c r="A8" s="26" t="s">
        <v>10</v>
      </c>
      <c r="B8" s="27"/>
      <c r="C8" s="27"/>
      <c r="D8" s="27"/>
      <c r="E8" s="27"/>
      <c r="F8" s="27"/>
      <c r="G8" s="27"/>
      <c r="H8" s="27"/>
      <c r="I8" s="12">
        <f>P7</f>
        <v>148623.48000000001</v>
      </c>
      <c r="J8" s="13" t="s">
        <v>11</v>
      </c>
      <c r="K8" s="13"/>
      <c r="L8" s="13"/>
      <c r="M8" s="13"/>
      <c r="N8" s="13"/>
      <c r="O8" s="4"/>
    </row>
    <row r="9" spans="1:16" ht="38.1" customHeight="1" x14ac:dyDescent="0.25">
      <c r="A9" s="28" t="s">
        <v>21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6" ht="52.5" customHeight="1" x14ac:dyDescent="0.25">
      <c r="A10" s="29" t="s">
        <v>12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</sheetData>
  <mergeCells count="14">
    <mergeCell ref="A8:H8"/>
    <mergeCell ref="A9:O9"/>
    <mergeCell ref="A10:O10"/>
    <mergeCell ref="I4:K4"/>
    <mergeCell ref="L4:O4"/>
    <mergeCell ref="B7:N7"/>
    <mergeCell ref="A1:O1"/>
    <mergeCell ref="C2:M2"/>
    <mergeCell ref="A4:A5"/>
    <mergeCell ref="B4:B5"/>
    <mergeCell ref="C4:C5"/>
    <mergeCell ref="D4:D5"/>
    <mergeCell ref="E4:G4"/>
    <mergeCell ref="B3:O3"/>
  </mergeCells>
  <printOptions gridLines="1"/>
  <pageMargins left="0.31496062992125984" right="0.31496062992125984" top="0.35433070866141736" bottom="0.35433070866141736" header="0.31496062992125984" footer="0.31496062992125984"/>
  <pageSetup paperSize="9" scale="6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user2</cp:lastModifiedBy>
  <cp:revision>1</cp:revision>
  <cp:lastPrinted>2024-06-03T12:25:25Z</cp:lastPrinted>
  <dcterms:created xsi:type="dcterms:W3CDTF">2014-01-15T21:15:09Z</dcterms:created>
  <dcterms:modified xsi:type="dcterms:W3CDTF">2024-06-07T13:59:29Z</dcterms:modified>
</cp:coreProperties>
</file>