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алья\Desktop\Работа\ЗАКУПКИ 2024\Договоры 2024\Договор с наташей\"/>
    </mc:Choice>
  </mc:AlternateContent>
  <bookViews>
    <workbookView xWindow="-105" yWindow="-105" windowWidth="23250" windowHeight="1257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N26" i="2" l="1"/>
  <c r="O26" i="2" s="1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I6" i="2"/>
  <c r="K6" i="1"/>
  <c r="L6" i="1" s="1"/>
  <c r="M6" i="1" s="1"/>
  <c r="N6" i="1" s="1"/>
  <c r="N7" i="1" s="1"/>
  <c r="H6" i="1"/>
  <c r="I6" i="1" s="1"/>
  <c r="J6" i="1" s="1"/>
  <c r="K26" i="2" l="1"/>
  <c r="I26" i="2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<sst xmlns="http://schemas.openxmlformats.org/spreadsheetml/2006/main" count="52" uniqueCount="44">
  <si>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</si>
  <si>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</si>
  <si>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</si>
  <si>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</si>
  <si>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</si>
  <si>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</si>
  <si>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</si>
  <si>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</si>
  <si>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</si>
  <si>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</si>
  <si>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</si>
  <si>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</si>
  <si>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</si>
  <si>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</si>
  <si>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</si>
  <si>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</si>
  <si>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</si>
  <si>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</si>
  <si>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</si>
  <si>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</si>
  <si>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</si>
  <si>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</si>
  <si>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</si>
  <si>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</si>
  <si>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</si>
  <si>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</si>
  <si>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</si>
  <si>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</si>
  <si>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</si>
  <si>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</si>
  <si>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</si>
  <si>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</si>
  <si>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</si>
  <si>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</si>
  <si>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</si>
  <si>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</si>
  <si>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</si>
  <si>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</si>
  <si>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</si>
  <si>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</si>
  <si>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</si>
  <si>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</si>
  <si>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усл ед</t>
  </si>
  <si>
    <t>услуги в качестве контрактного управляющего, специализирующегося по государственным и муниципальным закупкам в рамках 44 ФЗ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</si>
</sst>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topLeftCell="A4" workbookViewId="0">
      <selection activeCell="P6" sqref="P6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42" t="s">
        <v>7</v>
      </c>
      <c r="L3" s="43"/>
      <c r="M3" s="43"/>
      <c r="N3" s="44"/>
    </row>
    <row r="4" spans="1:29" ht="159" customHeight="1" x14ac:dyDescent="0.2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29" s="10" customFormat="1" ht="69" customHeight="1" x14ac:dyDescent="0.25">
      <c r="A6" s="11">
        <v>1</v>
      </c>
      <c r="B6" s="12" t="s">
        <v>43</v>
      </c>
      <c r="C6" s="13" t="s">
        <v>42</v>
      </c>
      <c r="D6" s="13">
        <v>1</v>
      </c>
      <c r="E6" s="22">
        <v>149425.9</v>
      </c>
      <c r="F6" s="22">
        <v>149425.9</v>
      </c>
      <c r="G6" s="22">
        <v>149425.9</v>
      </c>
      <c r="H6" s="14">
        <f>AVERAGE(E6:G6)</f>
        <v>149425.9</v>
      </c>
      <c r="I6" s="15">
        <f>SQRT(SUM(POWER(E6-H6, 2), POWER(F6-H6, 2), POWER(G6-H6, 2))/(COLUMNS(E6:G6)-1))</f>
        <v>0</v>
      </c>
      <c r="J6" s="15">
        <f>I6/H6*100</f>
        <v>0</v>
      </c>
      <c r="K6" s="16">
        <f>D6/3*SUM(E6:G6)</f>
        <v>149425.89999999997</v>
      </c>
      <c r="L6" s="17">
        <f>K6/D6</f>
        <v>149425.89999999997</v>
      </c>
      <c r="M6" s="16">
        <f>ROUND(L6, 2)</f>
        <v>149425.9</v>
      </c>
      <c r="N6" s="16">
        <f>M6*D6</f>
        <v>149425.9</v>
      </c>
    </row>
    <row r="7" spans="1:29" ht="15.75" customHeight="1" x14ac:dyDescent="0.2">
      <c r="A7" s="27" t="s">
        <v>18</v>
      </c>
      <c r="B7" s="27"/>
      <c r="C7" s="27"/>
      <c r="D7" s="27"/>
      <c r="E7" s="27"/>
      <c r="F7" s="27"/>
      <c r="G7" s="27"/>
      <c r="H7" s="18"/>
      <c r="I7" s="18"/>
      <c r="J7" s="18"/>
      <c r="K7" s="19"/>
      <c r="N7" s="20">
        <f>SUM(N5:N6)</f>
        <v>149425.9</v>
      </c>
    </row>
    <row r="8" spans="1:29" ht="36" customHeight="1" x14ac:dyDescent="0.2">
      <c r="A8" s="28" t="s">
        <v>19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29" x14ac:dyDescent="0.2">
      <c r="A9" s="1" t="s">
        <v>20</v>
      </c>
    </row>
  </sheetData>
  <mergeCells count="12">
    <mergeCell ref="M1:N2"/>
    <mergeCell ref="A7:G7"/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21</v>
      </c>
      <c r="F2" t="s">
        <v>22</v>
      </c>
      <c r="I2" t="s">
        <v>23</v>
      </c>
    </row>
    <row r="4" spans="2:11" x14ac:dyDescent="0.25">
      <c r="B4" t="s">
        <v>24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25</v>
      </c>
      <c r="D6" t="s">
        <v>26</v>
      </c>
      <c r="F6" t="s">
        <v>27</v>
      </c>
      <c r="I6">
        <f>8.5*3</f>
        <v>25.5</v>
      </c>
      <c r="K6">
        <f>6*4</f>
        <v>24</v>
      </c>
    </row>
    <row r="8" spans="2:11" x14ac:dyDescent="0.25">
      <c r="B8" t="s">
        <v>28</v>
      </c>
      <c r="D8" t="s">
        <v>29</v>
      </c>
      <c r="F8" t="s">
        <v>27</v>
      </c>
      <c r="I8">
        <f>5*8.5</f>
        <v>42.5</v>
      </c>
      <c r="K8">
        <f>4*6</f>
        <v>24</v>
      </c>
    </row>
    <row r="10" spans="2:11" x14ac:dyDescent="0.25">
      <c r="B10" t="s">
        <v>30</v>
      </c>
      <c r="D10" t="s">
        <v>31</v>
      </c>
      <c r="F10" t="s">
        <v>29</v>
      </c>
      <c r="I10">
        <f>4*8.5</f>
        <v>34</v>
      </c>
      <c r="K10">
        <f>6*5</f>
        <v>30</v>
      </c>
    </row>
    <row r="12" spans="2:11" x14ac:dyDescent="0.25">
      <c r="B12" t="s">
        <v>32</v>
      </c>
      <c r="D12" t="s">
        <v>33</v>
      </c>
      <c r="F12" t="s">
        <v>34</v>
      </c>
      <c r="I12">
        <f>4*8.5</f>
        <v>34</v>
      </c>
      <c r="K12">
        <f>4*6</f>
        <v>24</v>
      </c>
    </row>
    <row r="14" spans="2:11" x14ac:dyDescent="0.25">
      <c r="B14" t="s">
        <v>35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36</v>
      </c>
      <c r="D16" t="s">
        <v>34</v>
      </c>
      <c r="F16" t="s">
        <v>37</v>
      </c>
      <c r="I16">
        <f>4*8.5</f>
        <v>34</v>
      </c>
      <c r="K16">
        <f>4*6</f>
        <v>24</v>
      </c>
    </row>
    <row r="18" spans="2:15" x14ac:dyDescent="0.25">
      <c r="B18" t="s">
        <v>38</v>
      </c>
      <c r="D18" t="s">
        <v>27</v>
      </c>
      <c r="F18" t="s">
        <v>39</v>
      </c>
      <c r="I18">
        <f>4*8.5</f>
        <v>34</v>
      </c>
      <c r="K18">
        <f>5*6</f>
        <v>30</v>
      </c>
    </row>
    <row r="20" spans="2:15" x14ac:dyDescent="0.25">
      <c r="B20" t="s">
        <v>40</v>
      </c>
      <c r="D20" t="s">
        <v>29</v>
      </c>
      <c r="F20" t="s">
        <v>27</v>
      </c>
      <c r="I20">
        <f>5*8.5</f>
        <v>42.5</v>
      </c>
      <c r="K20">
        <f>4*6</f>
        <v>24</v>
      </c>
    </row>
    <row r="22" spans="2:15" x14ac:dyDescent="0.25">
      <c r="B22" t="s">
        <v>41</v>
      </c>
      <c r="D22" t="s">
        <v>34</v>
      </c>
      <c r="F22" t="s">
        <v>37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2022-10-05T08:44:54Z</dcterms:created>
  <dcterms:modified xsi:type="dcterms:W3CDTF">2024-06-11T13:17:08Z</dcterms:modified>
</cp:coreProperties>
</file>