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120" yWindow="45" windowWidth="15120" windowHeight="12765"/>
  </bookViews>
  <sheets>
    <sheet name="Лист1" sheetId="5" r:id="rId1"/>
    <sheet name="Лист2" sheetId="2" r:id="rId2"/>
    <sheet name="Лист3" sheetId="3" r:id="rId3"/>
  </sheets>
  <calcPr calcId="152511" fullPrecision="0"/>
</workbook>
</file>

<file path=xl/calcChain.xml><?xml version="1.0" encoding="utf-8"?>
<calcChain xmlns="http://schemas.openxmlformats.org/spreadsheetml/2006/main">
  <c r="P7" i="5" l="1"/>
  <c r="P12" i="5" l="1"/>
  <c r="P8" i="5"/>
  <c r="P9" i="5"/>
  <c r="P10" i="5"/>
  <c r="P11" i="5"/>
  <c r="J7" i="5"/>
  <c r="J8" i="5"/>
  <c r="N7" i="5"/>
  <c r="J9" i="5" l="1"/>
  <c r="J10" i="5"/>
  <c r="J11" i="5"/>
  <c r="N8" i="5"/>
  <c r="K7" i="5" l="1"/>
  <c r="K11" i="5" l="1"/>
  <c r="N11" i="5"/>
  <c r="K10" i="5"/>
  <c r="N10" i="5"/>
  <c r="K9" i="5"/>
  <c r="N9" i="5"/>
  <c r="L10" i="5" l="1"/>
  <c r="L11" i="5"/>
  <c r="L9" i="5"/>
  <c r="K8" i="5" l="1"/>
  <c r="N12" i="5" l="1"/>
  <c r="L8" i="5"/>
  <c r="L7" i="5"/>
</calcChain>
</file>

<file path=xl/sharedStrings.xml><?xml version="1.0" encoding="utf-8"?>
<sst xmlns="http://schemas.openxmlformats.org/spreadsheetml/2006/main" count="38" uniqueCount="32">
  <si>
    <t>№ п/п</t>
  </si>
  <si>
    <t xml:space="preserve"> Среднее квадратичное отклонение, руб.
</t>
  </si>
  <si>
    <t xml:space="preserve">Коэффициент вариации, % 
</t>
  </si>
  <si>
    <t>ИТОГО:</t>
  </si>
  <si>
    <t>Кол-во</t>
  </si>
  <si>
    <t>Наименование закупки</t>
  </si>
  <si>
    <t>Нормативный метод</t>
  </si>
  <si>
    <t>Цена за ед., руб. (нормативный метод)</t>
  </si>
  <si>
    <t xml:space="preserve">   Государственное бюджетное общеобразовательное учреждение средняя общеобразовательная школа № 89 Калининского района Санкт-Петербурга                                                                        </t>
  </si>
  <si>
    <t>Ед. измер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</si>
  <si>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</t>
  </si>
  <si>
    <t>Анализ рынка</t>
  </si>
  <si>
    <t>Расчет начальной (максимальной) цены контракта</t>
  </si>
  <si>
    <t xml:space="preserve">Используемый метод определения начальной максимальной цены: сопоставимых рыночных цен (анализ рынка) </t>
  </si>
  <si>
    <t>ШТ</t>
  </si>
  <si>
    <t>Директор                                              И.К. Симагина</t>
  </si>
  <si>
    <t>Поставка строительных материалов</t>
  </si>
  <si>
    <t>Кисть малярная плоская, щетина натуральная, 100*75 мм</t>
  </si>
  <si>
    <t xml:space="preserve">Плинтус пластиковый с кабель-каналом, ПВХ, 2,5 м, ширина 5,5 см, глубина не менее 2,1 см. </t>
  </si>
  <si>
    <t>Валик малярный</t>
  </si>
  <si>
    <t>Уголок для плинтуса внутренний</t>
  </si>
  <si>
    <t>Уголок для плинтуса наружный</t>
  </si>
  <si>
    <t>32.91.19.120-016</t>
  </si>
  <si>
    <t>16.23.19.000-00000004</t>
  </si>
  <si>
    <t>32.91.19.120-00000002</t>
  </si>
  <si>
    <t>ОКПД2/КТРУ</t>
  </si>
  <si>
    <r>
      <t>Цена предложенная участником № 1, руб. ц</t>
    </r>
    <r>
      <rPr>
        <b/>
        <sz val="8"/>
        <color indexed="8"/>
        <rFont val="Times New Roman"/>
        <family val="1"/>
        <charset val="204"/>
      </rPr>
      <t>₂</t>
    </r>
  </si>
  <si>
    <r>
      <t>Цена предложенная участником № 2, руб. ц</t>
    </r>
    <r>
      <rPr>
        <b/>
        <sz val="8"/>
        <color indexed="8"/>
        <rFont val="Times New Roman"/>
        <family val="1"/>
        <charset val="204"/>
      </rPr>
      <t>₂</t>
    </r>
  </si>
  <si>
    <r>
      <t>Цена предложенная участником № 3, руб. ц</t>
    </r>
    <r>
      <rPr>
        <b/>
        <sz val="8"/>
        <color indexed="8"/>
        <rFont val="Times New Roman"/>
        <family val="1"/>
        <charset val="204"/>
      </rPr>
      <t>₂</t>
    </r>
  </si>
  <si>
    <r>
      <t>Цена предложенная участником № 4, руб. ц</t>
    </r>
    <r>
      <rPr>
        <b/>
        <sz val="8"/>
        <color indexed="8"/>
        <rFont val="Times New Roman"/>
        <family val="1"/>
        <charset val="204"/>
      </rPr>
      <t>₂</t>
    </r>
  </si>
  <si>
    <t xml:space="preserve">Дата подготовки: 10.04.2024г.          </t>
  </si>
  <si>
    <t>Цена по наименьшему КП для электронного магазина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</si>
</sst>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b/>
      <sz val="8"/>
      <color theme="1"/>
      <name val="Times New Roman"/>
      <family val="1"/>
      <charset val="204"/>
    </font>
    <font>
      <sz val="8"/>
      <color theme="1"/>
      <name val="Calibri"/>
      <family val="2"/>
      <charset val="204"/>
      <scheme val="minor"/>
    </font>
    <font>
      <b/>
      <sz val="8"/>
      <color indexed="8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sz val="8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0" fontId="3" fillId="0" borderId="0"/>
    <xf numFmtId="0" fontId="4" fillId="2" borderId="0">
      <alignment horizontal="left" vertical="center"/>
    </xf>
  </cellStyleXfs>
  <cellXfs count="37">
    <xf numFmtId="0" fontId="0" fillId="0" borderId="0" xfId="0"/>
    <xf numFmtId="0" fontId="2" fillId="0" borderId="0" xfId="0" applyFont="1" applyBorder="1"/>
    <xf numFmtId="0" fontId="0" fillId="0" borderId="0" xfId="0" applyBorder="1"/>
    <xf numFmtId="0" fontId="0" fillId="0" borderId="0" xfId="0" applyFont="1" applyFill="1" applyBorder="1"/>
    <xf numFmtId="0" fontId="0" fillId="0" borderId="0" xfId="0" applyFont="1" applyBorder="1"/>
    <xf numFmtId="0" fontId="6" fillId="0" borderId="0" xfId="0" applyFont="1" applyBorder="1"/>
    <xf numFmtId="2" fontId="5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 shrinkToFit="1"/>
    </xf>
    <xf numFmtId="0" fontId="5" fillId="0" borderId="1" xfId="0" applyFont="1" applyBorder="1" applyAlignment="1">
      <alignment horizontal="center" vertical="top" wrapText="1"/>
    </xf>
    <xf numFmtId="9" fontId="5" fillId="0" borderId="1" xfId="1" applyFont="1" applyBorder="1" applyAlignment="1">
      <alignment horizontal="center" vertical="top" wrapText="1"/>
    </xf>
    <xf numFmtId="0" fontId="5" fillId="0" borderId="1" xfId="0" applyFont="1" applyBorder="1" applyAlignment="1">
      <alignment vertical="top" wrapText="1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4" fontId="9" fillId="0" borderId="1" xfId="0" applyNumberFormat="1" applyFont="1" applyBorder="1" applyAlignment="1">
      <alignment horizontal="center" vertical="center" wrapText="1"/>
    </xf>
    <xf numFmtId="4" fontId="10" fillId="0" borderId="1" xfId="2" applyNumberFormat="1" applyFont="1" applyFill="1" applyBorder="1" applyAlignment="1">
      <alignment horizontal="center" vertical="center" wrapText="1"/>
    </xf>
    <xf numFmtId="2" fontId="8" fillId="0" borderId="1" xfId="0" applyNumberFormat="1" applyFont="1" applyBorder="1" applyAlignment="1">
      <alignment horizontal="center" vertical="center"/>
    </xf>
    <xf numFmtId="2" fontId="8" fillId="0" borderId="1" xfId="0" applyNumberFormat="1" applyFont="1" applyBorder="1" applyAlignment="1">
      <alignment horizontal="center" vertical="center" wrapText="1"/>
    </xf>
    <xf numFmtId="9" fontId="8" fillId="0" borderId="1" xfId="1" applyFont="1" applyBorder="1" applyAlignment="1">
      <alignment horizontal="center" vertical="center" wrapText="1"/>
    </xf>
    <xf numFmtId="4" fontId="8" fillId="0" borderId="1" xfId="0" applyNumberFormat="1" applyFont="1" applyBorder="1" applyAlignment="1">
      <alignment horizontal="center" vertical="center"/>
    </xf>
    <xf numFmtId="4" fontId="8" fillId="0" borderId="1" xfId="0" applyNumberFormat="1" applyFont="1" applyBorder="1" applyAlignment="1">
      <alignment horizontal="center"/>
    </xf>
    <xf numFmtId="0" fontId="6" fillId="0" borderId="1" xfId="0" applyFont="1" applyBorder="1"/>
    <xf numFmtId="0" fontId="8" fillId="0" borderId="0" xfId="0" applyFont="1" applyBorder="1"/>
    <xf numFmtId="2" fontId="8" fillId="0" borderId="0" xfId="0" applyNumberFormat="1" applyFont="1" applyBorder="1"/>
    <xf numFmtId="4" fontId="6" fillId="0" borderId="0" xfId="0" applyNumberFormat="1" applyFont="1" applyBorder="1"/>
    <xf numFmtId="4" fontId="8" fillId="0" borderId="0" xfId="0" applyNumberFormat="1" applyFont="1" applyFill="1" applyBorder="1"/>
    <xf numFmtId="0" fontId="8" fillId="0" borderId="2" xfId="0" applyFont="1" applyBorder="1" applyAlignment="1">
      <alignment horizontal="right"/>
    </xf>
    <xf numFmtId="0" fontId="8" fillId="0" borderId="3" xfId="0" applyFont="1" applyBorder="1" applyAlignment="1">
      <alignment horizontal="right"/>
    </xf>
    <xf numFmtId="0" fontId="8" fillId="0" borderId="4" xfId="0" applyFont="1" applyBorder="1" applyAlignment="1">
      <alignment horizontal="right"/>
    </xf>
    <xf numFmtId="0" fontId="5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/>
    </xf>
    <xf numFmtId="0" fontId="5" fillId="0" borderId="0" xfId="0" applyFont="1" applyBorder="1" applyAlignment="1">
      <alignment horizontal="center" vertical="center"/>
    </xf>
    <xf numFmtId="0" fontId="5" fillId="3" borderId="0" xfId="0" applyFont="1" applyFill="1" applyBorder="1" applyAlignment="1">
      <alignment horizontal="center"/>
    </xf>
    <xf numFmtId="2" fontId="8" fillId="4" borderId="1" xfId="0" applyNumberFormat="1" applyFont="1" applyFill="1" applyBorder="1" applyAlignment="1">
      <alignment horizontal="center" vertical="center"/>
    </xf>
  </cellXfs>
  <cellStyles count="4">
    <cellStyle name="S23" xfId="3"/>
    <cellStyle name="Обычный" xfId="0" builtinId="0"/>
    <cellStyle name="Обычный 2" xfId="2"/>
    <cellStyle name="Процентный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85725</xdr:colOff>
      <xdr:row>5</xdr:row>
      <xdr:rowOff>400050</xdr:rowOff>
    </xdr:from>
    <xdr:to>
      <xdr:col>12</xdr:col>
      <xdr:colOff>61395</xdr:colOff>
      <xdr:row>5</xdr:row>
      <xdr:rowOff>400050</xdr:rowOff>
    </xdr:to>
    <xdr:pic>
      <xdr:nvPicPr>
        <xdr:cNvPr id="2" name="Рисунок 3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162800" y="1790700"/>
          <a:ext cx="521494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19050</xdr:colOff>
      <xdr:row>5</xdr:row>
      <xdr:rowOff>371475</xdr:rowOff>
    </xdr:from>
    <xdr:to>
      <xdr:col>10</xdr:col>
      <xdr:colOff>605366</xdr:colOff>
      <xdr:row>5</xdr:row>
      <xdr:rowOff>371475</xdr:rowOff>
    </xdr:to>
    <xdr:pic>
      <xdr:nvPicPr>
        <xdr:cNvPr id="3" name="Рисунок 34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467475" y="1762125"/>
          <a:ext cx="586316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5"/>
  <sheetViews>
    <sheetView tabSelected="1" view="pageBreakPreview" zoomScale="115" zoomScaleNormal="90" zoomScaleSheetLayoutView="115" workbookViewId="0">
      <selection activeCell="P8" sqref="P8"/>
    </sheetView>
  </sheetViews>
  <sheetFormatPr defaultRowHeight="15" x14ac:dyDescent="0.25"/>
  <cols>
    <col min="1" max="1" width="3.7109375" style="1" customWidth="1"/>
    <col min="2" max="2" width="11.85546875" style="1" customWidth="1"/>
    <col min="3" max="3" width="36" style="1" customWidth="1"/>
    <col min="4" max="4" width="7.28515625" style="1" customWidth="1"/>
    <col min="5" max="5" width="5.28515625" style="1" customWidth="1"/>
    <col min="6" max="6" width="9.7109375" style="1" customWidth="1"/>
    <col min="7" max="7" width="10" style="1" customWidth="1"/>
    <col min="8" max="9" width="9.7109375" style="1" customWidth="1"/>
    <col min="10" max="10" width="10.85546875" style="1" customWidth="1"/>
    <col min="11" max="11" width="9.42578125" style="1" customWidth="1"/>
    <col min="12" max="12" width="8.140625" style="1" customWidth="1"/>
    <col min="13" max="13" width="9.7109375" style="1" customWidth="1"/>
    <col min="14" max="14" width="7.28515625" style="2" customWidth="1"/>
    <col min="15" max="15" width="7.5703125" style="2" customWidth="1"/>
    <col min="16" max="16" width="11.5703125" style="2" customWidth="1"/>
    <col min="17" max="16384" width="9.140625" style="2"/>
  </cols>
  <sheetData>
    <row r="1" spans="1:18" x14ac:dyDescent="0.25">
      <c r="A1" s="32" t="s">
        <v>12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</row>
    <row r="2" spans="1:18" x14ac:dyDescent="0.25">
      <c r="A2" s="35" t="s">
        <v>16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</row>
    <row r="3" spans="1:18" x14ac:dyDescent="0.25">
      <c r="A3" s="32" t="s">
        <v>8</v>
      </c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5"/>
    </row>
    <row r="4" spans="1:18" x14ac:dyDescent="0.25">
      <c r="A4" s="34" t="s">
        <v>13</v>
      </c>
      <c r="B4" s="34"/>
      <c r="C4" s="34"/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</row>
    <row r="5" spans="1:18" x14ac:dyDescent="0.25">
      <c r="A5" s="33"/>
      <c r="B5" s="33"/>
      <c r="C5" s="33"/>
      <c r="D5" s="33"/>
      <c r="E5" s="33"/>
      <c r="F5" s="33"/>
      <c r="G5" s="33"/>
      <c r="H5" s="33"/>
      <c r="I5" s="33"/>
      <c r="J5" s="33"/>
      <c r="K5" s="33"/>
      <c r="L5" s="33"/>
      <c r="M5" s="33"/>
      <c r="N5" s="33"/>
      <c r="O5" s="5"/>
    </row>
    <row r="6" spans="1:18" ht="84" x14ac:dyDescent="0.25">
      <c r="A6" s="6" t="s">
        <v>0</v>
      </c>
      <c r="B6" s="7" t="s">
        <v>25</v>
      </c>
      <c r="C6" s="8" t="s">
        <v>5</v>
      </c>
      <c r="D6" s="8" t="s">
        <v>9</v>
      </c>
      <c r="E6" s="8" t="s">
        <v>4</v>
      </c>
      <c r="F6" s="8" t="s">
        <v>26</v>
      </c>
      <c r="G6" s="8" t="s">
        <v>27</v>
      </c>
      <c r="H6" s="8" t="s">
        <v>28</v>
      </c>
      <c r="I6" s="8" t="s">
        <v>29</v>
      </c>
      <c r="J6" s="8" t="s">
        <v>10</v>
      </c>
      <c r="K6" s="9" t="s">
        <v>1</v>
      </c>
      <c r="L6" s="10" t="s">
        <v>2</v>
      </c>
      <c r="M6" s="10" t="s">
        <v>7</v>
      </c>
      <c r="N6" s="11" t="s">
        <v>11</v>
      </c>
      <c r="O6" s="11" t="s">
        <v>6</v>
      </c>
      <c r="P6" s="8" t="s">
        <v>31</v>
      </c>
    </row>
    <row r="7" spans="1:18" s="4" customFormat="1" ht="22.5" x14ac:dyDescent="0.25">
      <c r="A7" s="12">
        <v>1</v>
      </c>
      <c r="B7" s="13" t="s">
        <v>24</v>
      </c>
      <c r="C7" s="14" t="s">
        <v>17</v>
      </c>
      <c r="D7" s="15" t="s">
        <v>14</v>
      </c>
      <c r="E7" s="16">
        <v>14</v>
      </c>
      <c r="F7" s="17">
        <v>103.13</v>
      </c>
      <c r="G7" s="18">
        <v>103</v>
      </c>
      <c r="H7" s="18">
        <v>102</v>
      </c>
      <c r="I7" s="18">
        <v>95.59</v>
      </c>
      <c r="J7" s="19">
        <f>AVERAGE(F7:I7)</f>
        <v>100.93</v>
      </c>
      <c r="K7" s="20">
        <f t="shared" ref="K7:K11" si="0">STDEV(F7:I7)</f>
        <v>3.6</v>
      </c>
      <c r="L7" s="21">
        <f t="shared" ref="L7:L8" si="1">K7/J7</f>
        <v>0.04</v>
      </c>
      <c r="M7" s="19">
        <v>0</v>
      </c>
      <c r="N7" s="22">
        <f>E7*J7</f>
        <v>1413.02</v>
      </c>
      <c r="O7" s="19">
        <v>0</v>
      </c>
      <c r="P7" s="36">
        <f>I7*E7</f>
        <v>1338.26</v>
      </c>
      <c r="Q7" s="3"/>
      <c r="R7" s="3"/>
    </row>
    <row r="8" spans="1:18" s="4" customFormat="1" ht="22.5" x14ac:dyDescent="0.25">
      <c r="A8" s="12">
        <v>2</v>
      </c>
      <c r="B8" s="13" t="s">
        <v>22</v>
      </c>
      <c r="C8" s="14" t="s">
        <v>19</v>
      </c>
      <c r="D8" s="15" t="s">
        <v>14</v>
      </c>
      <c r="E8" s="16">
        <v>10</v>
      </c>
      <c r="F8" s="17">
        <v>386.78</v>
      </c>
      <c r="G8" s="18">
        <v>433.19</v>
      </c>
      <c r="H8" s="18">
        <v>425.46</v>
      </c>
      <c r="I8" s="18">
        <v>199.82</v>
      </c>
      <c r="J8" s="19">
        <f>AVERAGE(F8:I8)</f>
        <v>361.31</v>
      </c>
      <c r="K8" s="20">
        <f t="shared" si="0"/>
        <v>109.56</v>
      </c>
      <c r="L8" s="21">
        <f t="shared" si="1"/>
        <v>0.3</v>
      </c>
      <c r="M8" s="19">
        <v>0</v>
      </c>
      <c r="N8" s="22">
        <f>E8*J8</f>
        <v>3613.1</v>
      </c>
      <c r="O8" s="19">
        <v>0</v>
      </c>
      <c r="P8" s="36">
        <f t="shared" ref="P8:P11" si="2">I8*E8</f>
        <v>1998.2</v>
      </c>
      <c r="Q8" s="3"/>
      <c r="R8" s="3"/>
    </row>
    <row r="9" spans="1:18" ht="22.5" x14ac:dyDescent="0.25">
      <c r="A9" s="12">
        <v>3</v>
      </c>
      <c r="B9" s="13" t="s">
        <v>23</v>
      </c>
      <c r="C9" s="14" t="s">
        <v>18</v>
      </c>
      <c r="D9" s="15" t="s">
        <v>14</v>
      </c>
      <c r="E9" s="16">
        <v>15</v>
      </c>
      <c r="F9" s="17">
        <v>168</v>
      </c>
      <c r="G9" s="18">
        <v>188.16</v>
      </c>
      <c r="H9" s="18">
        <v>184.8</v>
      </c>
      <c r="I9" s="18">
        <v>103.79</v>
      </c>
      <c r="J9" s="19">
        <f t="shared" ref="J9:J11" si="3">AVERAGE(F9:I9)</f>
        <v>161.19</v>
      </c>
      <c r="K9" s="20">
        <f t="shared" si="0"/>
        <v>39.270000000000003</v>
      </c>
      <c r="L9" s="21">
        <f t="shared" ref="L9:L11" si="4">K9/J9</f>
        <v>0.24</v>
      </c>
      <c r="M9" s="19">
        <v>0</v>
      </c>
      <c r="N9" s="22">
        <f t="shared" ref="N9:N11" si="5">E9*J9</f>
        <v>2417.85</v>
      </c>
      <c r="O9" s="19">
        <v>0</v>
      </c>
      <c r="P9" s="36">
        <f t="shared" si="2"/>
        <v>1556.85</v>
      </c>
    </row>
    <row r="10" spans="1:18" ht="22.5" x14ac:dyDescent="0.25">
      <c r="A10" s="12">
        <v>4</v>
      </c>
      <c r="B10" s="13" t="s">
        <v>23</v>
      </c>
      <c r="C10" s="14" t="s">
        <v>21</v>
      </c>
      <c r="D10" s="15" t="s">
        <v>14</v>
      </c>
      <c r="E10" s="16">
        <v>8</v>
      </c>
      <c r="F10" s="17">
        <v>84</v>
      </c>
      <c r="G10" s="18">
        <v>94.08</v>
      </c>
      <c r="H10" s="18">
        <v>92.4</v>
      </c>
      <c r="I10" s="18">
        <v>65.959999999999994</v>
      </c>
      <c r="J10" s="19">
        <f t="shared" si="3"/>
        <v>84.11</v>
      </c>
      <c r="K10" s="20">
        <f t="shared" si="0"/>
        <v>12.88</v>
      </c>
      <c r="L10" s="21">
        <f t="shared" si="4"/>
        <v>0.15</v>
      </c>
      <c r="M10" s="19">
        <v>0</v>
      </c>
      <c r="N10" s="22">
        <f t="shared" si="5"/>
        <v>672.88</v>
      </c>
      <c r="O10" s="19">
        <v>0</v>
      </c>
      <c r="P10" s="36">
        <f t="shared" si="2"/>
        <v>527.67999999999995</v>
      </c>
    </row>
    <row r="11" spans="1:18" ht="22.5" x14ac:dyDescent="0.25">
      <c r="A11" s="12">
        <v>5</v>
      </c>
      <c r="B11" s="13" t="s">
        <v>23</v>
      </c>
      <c r="C11" s="14" t="s">
        <v>20</v>
      </c>
      <c r="D11" s="15" t="s">
        <v>14</v>
      </c>
      <c r="E11" s="16">
        <v>12</v>
      </c>
      <c r="F11" s="17">
        <v>84</v>
      </c>
      <c r="G11" s="18">
        <v>94.08</v>
      </c>
      <c r="H11" s="18">
        <v>92.4</v>
      </c>
      <c r="I11" s="18">
        <v>65.959999999999994</v>
      </c>
      <c r="J11" s="19">
        <f t="shared" si="3"/>
        <v>84.11</v>
      </c>
      <c r="K11" s="20">
        <f t="shared" si="0"/>
        <v>12.88</v>
      </c>
      <c r="L11" s="21">
        <f t="shared" si="4"/>
        <v>0.15</v>
      </c>
      <c r="M11" s="19">
        <v>0</v>
      </c>
      <c r="N11" s="22">
        <f t="shared" si="5"/>
        <v>1009.32</v>
      </c>
      <c r="O11" s="19">
        <v>0</v>
      </c>
      <c r="P11" s="36">
        <f t="shared" si="2"/>
        <v>791.52</v>
      </c>
    </row>
    <row r="12" spans="1:18" x14ac:dyDescent="0.25">
      <c r="A12" s="29" t="s">
        <v>3</v>
      </c>
      <c r="B12" s="30"/>
      <c r="C12" s="30"/>
      <c r="D12" s="30"/>
      <c r="E12" s="30"/>
      <c r="F12" s="30"/>
      <c r="G12" s="30"/>
      <c r="H12" s="30"/>
      <c r="I12" s="30"/>
      <c r="J12" s="30"/>
      <c r="K12" s="30"/>
      <c r="L12" s="30"/>
      <c r="M12" s="31"/>
      <c r="N12" s="23">
        <f>SUM(N7:N11)</f>
        <v>9126.17</v>
      </c>
      <c r="O12" s="24"/>
      <c r="P12" s="36">
        <f>SUM(P7:P11)</f>
        <v>6212.51</v>
      </c>
    </row>
    <row r="13" spans="1:18" x14ac:dyDescent="0.25">
      <c r="A13" s="25"/>
      <c r="B13" s="25"/>
      <c r="C13" s="25" t="s">
        <v>30</v>
      </c>
      <c r="D13" s="25"/>
      <c r="E13" s="25"/>
      <c r="F13" s="25"/>
      <c r="G13" s="25"/>
      <c r="H13" s="25"/>
      <c r="I13" s="25"/>
      <c r="J13" s="25"/>
      <c r="K13" s="25"/>
      <c r="L13" s="26"/>
      <c r="M13" s="25"/>
      <c r="N13" s="27"/>
      <c r="O13" s="5"/>
    </row>
    <row r="14" spans="1:18" x14ac:dyDescent="0.25">
      <c r="A14" s="25"/>
      <c r="B14" s="25"/>
      <c r="C14" s="25"/>
      <c r="D14" s="25"/>
      <c r="E14" s="25"/>
      <c r="F14" s="25"/>
      <c r="G14" s="25"/>
      <c r="H14" s="25"/>
      <c r="I14" s="25"/>
      <c r="J14" s="25"/>
      <c r="K14" s="25"/>
      <c r="L14" s="25"/>
      <c r="M14" s="28"/>
      <c r="N14" s="5"/>
      <c r="O14" s="5"/>
    </row>
    <row r="15" spans="1:18" x14ac:dyDescent="0.25">
      <c r="A15" s="25"/>
      <c r="B15" s="25"/>
      <c r="C15" s="25" t="s">
        <v>15</v>
      </c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5"/>
      <c r="O15" s="5"/>
    </row>
  </sheetData>
  <mergeCells count="6">
    <mergeCell ref="A12:M12"/>
    <mergeCell ref="A1:O1"/>
    <mergeCell ref="A5:N5"/>
    <mergeCell ref="A3:N3"/>
    <mergeCell ref="A4:O4"/>
    <mergeCell ref="A2:O2"/>
  </mergeCells>
  <pageMargins left="0.25" right="0.25" top="0.75" bottom="0.75" header="0.3" footer="0.3"/>
  <pageSetup paperSize="9" scale="9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sqref="A1:N19"/>
    </sheetView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2024-06-17T09:23:20Z</dcterms:modified>
</cp:coreProperties>
</file>