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Экономисты\2024 год\Торги 2024\ПУБЛИЧКА 44\Хлоргексидин\Док-ция\"/>
    </mc:Choice>
  </mc:AlternateContent>
  <bookViews>
    <workbookView xWindow="0" yWindow="0" windowWidth="28800" windowHeight="11700" tabRatio="763" activeTab="5"/>
  </bookViews>
  <sheets>
    <sheet name="Справочник лекарств" sheetId="7" r:id="rId1"/>
    <sheet name="анализ рынка" sheetId="1" r:id="rId2"/>
    <sheet name="тарифный метод (только ЖНВЛП)" sheetId="2" r:id="rId3"/>
    <sheet name="Средневзвешенная" sheetId="3" r:id="rId4"/>
    <sheet name="Выбор минимального значения" sheetId="6" r:id="rId5"/>
    <sheet name="РНМЦД" sheetId="4" r:id="rId6"/>
  </sheets>
  <calcPr calcId="162913"/>
</workbook>
</file>

<file path=xl/calcChain.xml><?xml version="1.0" encoding="utf-8"?>
<calcChain xmlns="http://schemas.openxmlformats.org/spreadsheetml/2006/main">
  <c r="H9" i="2" l="1"/>
  <c r="C9" i="4" l="1"/>
  <c r="D10" i="1" l="1"/>
  <c r="G9" i="4" l="1"/>
  <c r="M10" i="1"/>
  <c r="G5" i="6" s="1"/>
  <c r="F9" i="4"/>
  <c r="E9" i="4"/>
  <c r="D9" i="4"/>
  <c r="F5" i="6"/>
  <c r="E5" i="6"/>
  <c r="D5" i="6"/>
  <c r="C5" i="6"/>
  <c r="B5" i="6"/>
  <c r="B9" i="2" l="1"/>
  <c r="B8" i="3" s="1"/>
  <c r="F10" i="1"/>
  <c r="E10" i="1"/>
  <c r="B10" i="1"/>
  <c r="C10" i="1"/>
  <c r="K9" i="2" l="1"/>
  <c r="J5" i="6" l="1"/>
  <c r="K10" i="1" l="1"/>
  <c r="J10" i="1"/>
  <c r="H5" i="6" l="1"/>
  <c r="K5" i="6" s="1"/>
  <c r="I9" i="4" l="1"/>
  <c r="J9" i="4" s="1"/>
  <c r="L9" i="4" s="1"/>
  <c r="L10" i="1"/>
  <c r="O9" i="4" l="1"/>
  <c r="O10" i="4" s="1"/>
  <c r="G12" i="4" l="1"/>
  <c r="N9" i="4"/>
</calcChain>
</file>

<file path=xl/sharedStrings.xml><?xml version="1.0" encoding="utf-8"?>
<sst xmlns="http://schemas.openxmlformats.org/spreadsheetml/2006/main" count="120" uniqueCount="90">
  <si>
    <t>№ п/п</t>
  </si>
  <si>
    <t>МНН или при отсутствии МНН химическое, группировочное наименование Товара</t>
  </si>
  <si>
    <t>Среднее квадратичное отклонение</t>
  </si>
  <si>
    <t>Коэффициент вариации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</si>
  <si>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</si>
  <si>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</si>
  <si>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</si>
  <si>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</si>
  <si>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</si>
  <si>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Расчет средневзвешенной цены по контрактам (в случае заключения единственного контракта – цены по контракту)</t>
  </si>
  <si>
    <t>Минимальное значение НМЦ Товара за единицу измерения, руб.</t>
  </si>
  <si>
    <t>Минимальное значение цены без учета НДС и оптовой надбавки**</t>
  </si>
  <si>
    <t xml:space="preserve">**при расчете НМЦК учтены все эквивалентные лекарственные формы и дозировки лекарственного препарата, предусмотренного к закупке. </t>
  </si>
  <si>
    <t xml:space="preserve">***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</si>
  <si>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**** НДС +10%, в соответствии с подпунктом 4 пункта 2 статьи 164 «Налогового кодекса Российской Федерации (часть вторая)» от 05.08.2000 № 117-ФЗ. </t>
  </si>
  <si>
    <t>Среднее расчетное значение цены за единицу измерения, руб.</t>
  </si>
  <si>
    <t>№ п\п</t>
  </si>
  <si>
    <t>ЖНВЛП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</si>
  <si>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</si>
  <si>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</si>
  <si>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Цена единицы лекарственного препараты расчитанная методом сопоставимых рыночных цен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</si>
  <si>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</si>
  <si>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</si>
  <si>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</si>
  <si>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</si>
  <si>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</si>
  <si>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</si>
  <si>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</si>
  <si>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Цена с НДС ****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</si>
  <si>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</si>
  <si>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</si>
  <si>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Расчет средневзвешенной цены по контрактам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</si>
  <si>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</si>
  <si>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Нет</t>
  </si>
  <si>
    <t xml:space="preserve">Начальная (максимальная) цена договора составляет: </t>
  </si>
  <si>
    <t xml:space="preserve">Единицы измерения </t>
  </si>
  <si>
    <t xml:space="preserve">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</si>
  <si>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 xml:space="preserve">а)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</si>
  <si>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 xml:space="preserve">          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2020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</si>
  <si>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а) Метод, предусмотренный пунктом 1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</si>
  <si>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 xml:space="preserve">б) Метод расчета средневзвешенной цены в соответствии с пунктом 5 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</t>
  </si>
  <si>
    <t xml:space="preserve">            Все используемые, при расчете средневзвешенной цены, договора удовлетворяют требованиям: 
            Учитываются цены и количество единиц лекарственного препарата, указанные в документах о приемке товаров, подписанных заказчиком в течение 12 месяцев.
             Не учитываются цены лекарственных препаратов: закупка которых, осуществлялась у единственного поставщика на основании пункта 28 части 1 статьи 93 Закона о контрактной системе;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закупки; по договорам заказчиком взыскивались неустойки (штрафы, пени) в связи с неисполнением или ненадлежащим исполнением обязательств; обращение которых на месяц расчета НМЦК, начальной цены единицы лекарственного препарата приостановлено в порядке, установленном частью 1 статьи 6.5. 
</t>
  </si>
  <si>
    <t xml:space="preserve">Расчет референтных цен, без учета НДС и оптовой надбавки </t>
  </si>
  <si>
    <t>а) метод сопоставимых рыночных цен (анализ рынка) по коммерческим предложением полученных заказчиком и контрактам ЕИС (отсутствие информации о ценах от потенциальных поставщиков).</t>
  </si>
  <si>
    <t>*Участник  размещения заказа вправе предложить другое количество единиц товара в потребительской упаковке. При этом количесвто упаковок к поставке должно пересчитываться соответственно объему (не менее), заявленному  Заказчиком, без нарушения потребительской упаковки.</t>
  </si>
  <si>
    <t xml:space="preserve"> Количество единиц измерения к обеспечению* </t>
  </si>
  <si>
    <t>Международное непатентованное или химическое или группировочное наименование</t>
  </si>
  <si>
    <t>Предмет закупки</t>
  </si>
  <si>
    <t xml:space="preserve">Единица измерения </t>
  </si>
  <si>
    <t>Грамм в упаковке</t>
  </si>
  <si>
    <r>
      <t xml:space="preserve">Цена </t>
    </r>
    <r>
      <rPr>
        <b/>
        <u/>
        <sz val="10"/>
        <rFont val="Times New Roman"/>
        <family val="1"/>
        <charset val="204"/>
      </rPr>
      <t>за единицу измерения</t>
    </r>
    <r>
      <rPr>
        <sz val="10"/>
        <rFont val="Times New Roman"/>
        <family val="1"/>
        <charset val="204"/>
      </rPr>
      <t xml:space="preserve"> Товара согласно протоколу согласования цен на ЖНВЛП</t>
    </r>
  </si>
  <si>
    <t>Кол-во в единицах измерения</t>
  </si>
  <si>
    <t>Средневзвешенная цена за единицу измерения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</si>
  <si>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</si>
  <si>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</si>
  <si>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Да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</si>
  <si>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</si>
  <si>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</si>
  <si>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</si>
  <si>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</si>
  <si>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</si>
  <si>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</si>
  <si>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Расчетная цена за единицу измерения, руб.</t>
  </si>
  <si>
    <t>№ РУ</t>
  </si>
  <si>
    <t>Дата регистрации цены
(№ решения)</t>
  </si>
  <si>
    <t>Расчетная предельная отпускная цена производителя без оптовой надбавки и без НДС, за единицу товара руб.</t>
  </si>
  <si>
    <r>
      <t xml:space="preserve">Ценаза упаковку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</si>
  <si>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б) тарифный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</t>
  </si>
  <si>
    <t>РАСЧЕТ НАЧАЛЬНОЙ (МАКСИМАЛЬНОЙ) ЦЕНЫ КОНТРАКТА</t>
  </si>
  <si>
    <t>Надбавка оптовая ***</t>
  </si>
  <si>
    <t>в) 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</t>
  </si>
  <si>
    <t>г)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</t>
  </si>
  <si>
    <t xml:space="preserve">            В целях получения ценовой информации в отношении поставляемого товара для определения НМЦК был направлен запрос № 25-01-01 от 25.01.2022г.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
          </t>
  </si>
  <si>
    <r>
      <t xml:space="preserve">Цена за </t>
    </r>
    <r>
      <rPr>
        <b/>
        <u/>
        <sz val="10"/>
        <rFont val="Times New Roman"/>
        <family val="1"/>
        <charset val="204"/>
      </rPr>
      <t>упаковку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Товара без НДС и оптовой надбавки согласно протоколу согласования цен на ЖНВЛП</t>
    </r>
  </si>
  <si>
    <t>Номер фармацевтической организации, дата КП, цена без учета  НДС 10% и оптовой надбавки, руб.</t>
  </si>
  <si>
    <t xml:space="preserve"> - </t>
  </si>
  <si>
    <t xml:space="preserve">      </t>
  </si>
  <si>
    <t>Хлоргексидин</t>
  </si>
  <si>
    <t>21.20.10.158-000002-1-00104-0000000000000</t>
  </si>
  <si>
    <t>раствор для местного и наружного применения</t>
  </si>
  <si>
    <t>см[3*];^мл</t>
  </si>
  <si>
    <t>Хлоргексидина биглюконат</t>
  </si>
  <si>
    <t>Общество с ограниченной ответственностью "Тульская фармацевтическая фабрика" (ООО "Тульская фармацевтическая фабрика"), Россия</t>
  </si>
  <si>
    <t>ЛП-001347</t>
  </si>
  <si>
    <t>-</t>
  </si>
  <si>
    <t>0,5 мг/мл</t>
  </si>
  <si>
    <t>раствор для местного и наружного применения, 0,5 мг/мл, 100 мл - флаконы</t>
  </si>
  <si>
    <t>КП № 152251 от 17.06.2024г.</t>
  </si>
  <si>
    <t>КП № б/н от 17.06.2024г.</t>
  </si>
  <si>
    <t>КП № 204 от 17.06.2024г.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</si>
</sst>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₽&quot;"/>
    <numFmt numFmtId="165" formatCode="[$-10419]###\ ###"/>
    <numFmt numFmtId="166" formatCode="0.0000"/>
    <numFmt numFmtId="167" formatCode="[$-10419]###.00\ ###"/>
  </numFmts>
  <fonts count="20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color rgb="FF000000"/>
      <name val="Inherit"/>
    </font>
    <font>
      <sz val="10"/>
      <color rgb="FF000000"/>
      <name val="Times New Roman"/>
      <family val="1"/>
      <charset val="204"/>
    </font>
    <font>
      <sz val="11"/>
      <color rgb="FF334059"/>
      <name val="Roboto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1">
    <xf numFmtId="0" fontId="0" fillId="0" borderId="0" xfId="0"/>
    <xf numFmtId="2" fontId="3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/>
    </xf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4" fontId="3" fillId="4" borderId="1" xfId="0" applyNumberFormat="1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top"/>
    </xf>
    <xf numFmtId="0" fontId="5" fillId="0" borderId="0" xfId="0" applyFont="1" applyBorder="1" applyAlignment="1">
      <alignment horizontal="right" vertical="center"/>
    </xf>
    <xf numFmtId="4" fontId="5" fillId="3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top" wrapText="1"/>
    </xf>
    <xf numFmtId="2" fontId="3" fillId="0" borderId="0" xfId="0" applyNumberFormat="1" applyFont="1" applyAlignment="1">
      <alignment wrapText="1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4" fontId="5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 readingOrder="1"/>
      <protection locked="0"/>
    </xf>
    <xf numFmtId="2" fontId="9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/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7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2" fontId="2" fillId="0" borderId="0" xfId="0" applyNumberFormat="1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7" fillId="0" borderId="0" xfId="0" applyFont="1"/>
    <xf numFmtId="166" fontId="3" fillId="0" borderId="1" xfId="0" applyNumberFormat="1" applyFont="1" applyBorder="1" applyAlignment="1">
      <alignment horizontal="center" vertical="top"/>
    </xf>
    <xf numFmtId="0" fontId="7" fillId="0" borderId="1" xfId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 applyProtection="1">
      <alignment horizontal="center" vertical="center" wrapText="1" readingOrder="1"/>
      <protection locked="0"/>
    </xf>
    <xf numFmtId="4" fontId="9" fillId="0" borderId="1" xfId="0" applyNumberFormat="1" applyFont="1" applyBorder="1" applyAlignment="1" applyProtection="1">
      <alignment horizontal="center" vertical="center" wrapText="1" readingOrder="1"/>
      <protection locked="0"/>
    </xf>
    <xf numFmtId="2" fontId="7" fillId="0" borderId="1" xfId="0" applyNumberFormat="1" applyFont="1" applyFill="1" applyBorder="1" applyAlignment="1">
      <alignment horizontal="center" vertical="top" wrapText="1"/>
    </xf>
    <xf numFmtId="2" fontId="7" fillId="0" borderId="3" xfId="0" applyNumberFormat="1" applyFont="1" applyFill="1" applyBorder="1" applyAlignment="1">
      <alignment horizontal="center" vertical="top" wrapText="1"/>
    </xf>
    <xf numFmtId="2" fontId="15" fillId="0" borderId="1" xfId="0" applyNumberFormat="1" applyFont="1" applyFill="1" applyBorder="1" applyAlignment="1">
      <alignment horizontal="center" vertical="top"/>
    </xf>
    <xf numFmtId="0" fontId="7" fillId="0" borderId="0" xfId="0" applyFont="1" applyFill="1"/>
    <xf numFmtId="3" fontId="3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167" fontId="9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19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left" vertical="center" wrapText="1"/>
    </xf>
    <xf numFmtId="0" fontId="10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3" borderId="5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4</xdr:row>
      <xdr:rowOff>26669</xdr:rowOff>
    </xdr:from>
    <xdr:to>
      <xdr:col>5</xdr:col>
      <xdr:colOff>1177075</xdr:colOff>
      <xdr:row>4</xdr:row>
      <xdr:rowOff>314324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73805" y="893444"/>
          <a:ext cx="1737145" cy="287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7"/>
  <sheetViews>
    <sheetView workbookViewId="0">
      <selection activeCell="D14" sqref="D14"/>
    </sheetView>
  </sheetViews>
  <sheetFormatPr defaultColWidth="8.85546875" defaultRowHeight="15"/>
  <cols>
    <col min="1" max="1" width="4.85546875" style="21" customWidth="1"/>
    <col min="2" max="2" width="28.5703125" style="21" customWidth="1"/>
    <col min="3" max="3" width="21.140625" style="21" customWidth="1"/>
    <col min="4" max="4" width="22.140625" style="21" customWidth="1"/>
    <col min="5" max="5" width="37.140625" style="21" customWidth="1"/>
    <col min="6" max="6" width="23.7109375" style="21" customWidth="1"/>
    <col min="7" max="7" width="32.140625" style="21" customWidth="1"/>
    <col min="8" max="8" width="36.140625" style="21" customWidth="1"/>
    <col min="9" max="9" width="15.85546875" style="21" customWidth="1"/>
    <col min="10" max="13" width="8.85546875" style="21"/>
    <col min="14" max="14" width="8.7109375" style="21" customWidth="1"/>
    <col min="15" max="16384" width="8.85546875" style="21"/>
  </cols>
  <sheetData>
    <row r="2" spans="1:8" ht="44.45" customHeight="1">
      <c r="A2" s="81" t="s">
        <v>29</v>
      </c>
      <c r="B2" s="81"/>
      <c r="C2" s="81"/>
      <c r="D2" s="81"/>
      <c r="E2" s="81"/>
      <c r="F2" s="81"/>
      <c r="G2" s="81"/>
      <c r="H2" s="81"/>
    </row>
    <row r="3" spans="1:8" ht="75" customHeight="1">
      <c r="A3" s="82" t="s">
        <v>36</v>
      </c>
      <c r="B3" s="82"/>
      <c r="C3" s="82"/>
      <c r="D3" s="82"/>
      <c r="E3" s="82"/>
      <c r="F3" s="82"/>
      <c r="G3" s="82"/>
      <c r="H3" s="82"/>
    </row>
    <row r="4" spans="1:8">
      <c r="A4" s="22"/>
      <c r="B4" s="22"/>
      <c r="C4" s="22"/>
      <c r="D4" s="22"/>
      <c r="E4" s="22"/>
      <c r="F4" s="22"/>
      <c r="G4" s="22"/>
      <c r="H4" s="22"/>
    </row>
    <row r="5" spans="1:8">
      <c r="A5" s="22"/>
      <c r="B5" s="22"/>
      <c r="C5" s="22"/>
      <c r="D5" s="22"/>
      <c r="E5" s="22"/>
      <c r="F5" s="22"/>
      <c r="G5" s="22"/>
      <c r="H5" s="22"/>
    </row>
    <row r="6" spans="1:8" ht="60">
      <c r="A6" s="23" t="s">
        <v>0</v>
      </c>
      <c r="B6" s="23" t="s">
        <v>1</v>
      </c>
      <c r="C6" s="72" t="s">
        <v>21</v>
      </c>
      <c r="D6" s="23" t="s">
        <v>35</v>
      </c>
      <c r="E6" s="24" t="s">
        <v>23</v>
      </c>
      <c r="F6" s="23" t="s">
        <v>24</v>
      </c>
      <c r="G6" s="23" t="s">
        <v>25</v>
      </c>
      <c r="H6" s="23" t="s">
        <v>26</v>
      </c>
    </row>
    <row r="7" spans="1:8" ht="45" customHeight="1">
      <c r="A7" s="72">
        <v>1</v>
      </c>
      <c r="B7" s="74" t="s">
        <v>77</v>
      </c>
      <c r="C7" s="75" t="s">
        <v>78</v>
      </c>
      <c r="D7" s="72" t="s">
        <v>80</v>
      </c>
      <c r="E7" s="72" t="s">
        <v>79</v>
      </c>
      <c r="F7" s="72" t="s">
        <v>85</v>
      </c>
      <c r="G7" s="72" t="s">
        <v>55</v>
      </c>
      <c r="H7" s="72" t="s">
        <v>33</v>
      </c>
    </row>
  </sheetData>
  <mergeCells count="2">
    <mergeCell ref="A2:H2"/>
    <mergeCell ref="A3:H3"/>
  </mergeCells>
  <pageMargins left="0.59055118110236227" right="0.59055118110236227" top="1.7716535433070868" bottom="0.78740157480314965" header="0.39370078740157483" footer="0.19685039370078741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4"/>
  <sheetViews>
    <sheetView topLeftCell="A7" workbookViewId="0">
      <selection activeCell="M10" sqref="M10"/>
    </sheetView>
  </sheetViews>
  <sheetFormatPr defaultColWidth="8.85546875" defaultRowHeight="15"/>
  <cols>
    <col min="1" max="1" width="4" style="41" customWidth="1"/>
    <col min="2" max="2" width="21.7109375" style="41" customWidth="1"/>
    <col min="3" max="3" width="20.85546875" style="41" customWidth="1"/>
    <col min="4" max="4" width="14.5703125" style="41" customWidth="1"/>
    <col min="5" max="5" width="28.140625" style="41" customWidth="1"/>
    <col min="6" max="6" width="10.28515625" style="41" customWidth="1"/>
    <col min="7" max="9" width="19.85546875" style="41" customWidth="1"/>
    <col min="10" max="10" width="13.28515625" style="41" customWidth="1"/>
    <col min="11" max="11" width="11.7109375" style="41" customWidth="1"/>
    <col min="12" max="12" width="11.42578125" style="41" customWidth="1"/>
    <col min="13" max="13" width="20.7109375" style="41" customWidth="1"/>
    <col min="14" max="16384" width="8.85546875" style="41"/>
  </cols>
  <sheetData>
    <row r="2" spans="1:14" ht="45.75" customHeight="1">
      <c r="A2" s="85" t="s">
        <v>29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1:14" ht="19.149999999999999" customHeight="1">
      <c r="A3" s="82" t="s">
        <v>39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</row>
    <row r="4" spans="1:14" ht="66.75" customHeight="1">
      <c r="A4" s="82" t="s">
        <v>72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</row>
    <row r="5" spans="1:14" ht="13.15" customHeight="1">
      <c r="A5" s="40"/>
      <c r="B5" s="40"/>
      <c r="C5" s="40"/>
      <c r="D5" s="40"/>
      <c r="E5" s="40"/>
      <c r="F5" s="40"/>
      <c r="G5" s="40"/>
      <c r="H5" s="40"/>
      <c r="I5" s="45"/>
      <c r="J5" s="40"/>
      <c r="K5" s="40"/>
      <c r="L5" s="40"/>
      <c r="M5" s="40"/>
    </row>
    <row r="6" spans="1:14" ht="20.45" customHeight="1">
      <c r="A6" s="86" t="s">
        <v>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</row>
    <row r="7" spans="1:14" ht="13.9" customHeight="1">
      <c r="A7" s="42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</row>
    <row r="8" spans="1:14" ht="58.5" customHeight="1">
      <c r="A8" s="83" t="s">
        <v>0</v>
      </c>
      <c r="B8" s="83" t="s">
        <v>1</v>
      </c>
      <c r="C8" s="83" t="s">
        <v>21</v>
      </c>
      <c r="D8" s="83" t="s">
        <v>22</v>
      </c>
      <c r="E8" s="88" t="s">
        <v>23</v>
      </c>
      <c r="F8" s="83" t="s">
        <v>24</v>
      </c>
      <c r="G8" s="90" t="s">
        <v>74</v>
      </c>
      <c r="H8" s="92"/>
      <c r="I8" s="92"/>
      <c r="J8" s="88" t="s">
        <v>15</v>
      </c>
      <c r="K8" s="88" t="s">
        <v>2</v>
      </c>
      <c r="L8" s="90" t="s">
        <v>3</v>
      </c>
      <c r="M8" s="87" t="s">
        <v>20</v>
      </c>
    </row>
    <row r="9" spans="1:14" ht="55.5" customHeight="1">
      <c r="A9" s="84"/>
      <c r="B9" s="84"/>
      <c r="C9" s="84"/>
      <c r="D9" s="84"/>
      <c r="E9" s="89"/>
      <c r="F9" s="84"/>
      <c r="G9" s="76" t="s">
        <v>87</v>
      </c>
      <c r="H9" s="76" t="s">
        <v>88</v>
      </c>
      <c r="I9" s="76" t="s">
        <v>89</v>
      </c>
      <c r="J9" s="89"/>
      <c r="K9" s="89"/>
      <c r="L9" s="91"/>
      <c r="M9" s="87"/>
    </row>
    <row r="10" spans="1:14" ht="32.25" customHeight="1">
      <c r="A10" s="44">
        <v>1</v>
      </c>
      <c r="B10" s="60" t="str">
        <f>'Справочник лекарств'!B7</f>
        <v>Хлоргексидин</v>
      </c>
      <c r="C10" s="58" t="str">
        <f>'Справочник лекарств'!C7</f>
        <v>21.20.10.158-000002-1-00104-0000000000000</v>
      </c>
      <c r="D10" s="59" t="str">
        <f>'Справочник лекарств'!D7</f>
        <v>см[3*];^мл</v>
      </c>
      <c r="E10" s="60" t="str">
        <f>'Справочник лекарств'!E7</f>
        <v>раствор для местного и наружного применения</v>
      </c>
      <c r="F10" s="59" t="str">
        <f>'Справочник лекарств'!F7</f>
        <v>0,5 мг/мл</v>
      </c>
      <c r="G10" s="67">
        <v>0.14000000000000001</v>
      </c>
      <c r="H10" s="67">
        <v>0.14000000000000001</v>
      </c>
      <c r="I10" s="67">
        <v>0.14000000000000001</v>
      </c>
      <c r="J10" s="67">
        <f>AVERAGE(G10:I10)</f>
        <v>0.14000000000000001</v>
      </c>
      <c r="K10" s="67">
        <f>STDEV(G10:I10)</f>
        <v>0</v>
      </c>
      <c r="L10" s="68">
        <f>K10/J10*100</f>
        <v>0</v>
      </c>
      <c r="M10" s="69">
        <f>G10</f>
        <v>0.14000000000000001</v>
      </c>
      <c r="N10" s="70"/>
    </row>
    <row r="14" spans="1:14">
      <c r="C14" s="56"/>
    </row>
  </sheetData>
  <mergeCells count="15">
    <mergeCell ref="A4:M4"/>
    <mergeCell ref="D8:D9"/>
    <mergeCell ref="C8:C9"/>
    <mergeCell ref="A2:M2"/>
    <mergeCell ref="A3:M3"/>
    <mergeCell ref="A6:M6"/>
    <mergeCell ref="M8:M9"/>
    <mergeCell ref="E8:E9"/>
    <mergeCell ref="J8:J9"/>
    <mergeCell ref="A8:A9"/>
    <mergeCell ref="B8:B9"/>
    <mergeCell ref="K8:K9"/>
    <mergeCell ref="L8:L9"/>
    <mergeCell ref="F8:F9"/>
    <mergeCell ref="G8:I8"/>
  </mergeCells>
  <pageMargins left="0.78740157480314965" right="0.78740157480314965" top="0.98425196850393704" bottom="0.78740157480314965" header="0.39370078740157483" footer="0.39370078740157483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5"/>
  <sheetViews>
    <sheetView topLeftCell="A3" workbookViewId="0">
      <selection activeCell="C9" sqref="C9"/>
    </sheetView>
  </sheetViews>
  <sheetFormatPr defaultColWidth="8.85546875" defaultRowHeight="12.75"/>
  <cols>
    <col min="1" max="1" width="5.140625" style="5" customWidth="1"/>
    <col min="2" max="2" width="15.140625" style="5" customWidth="1"/>
    <col min="3" max="3" width="15.7109375" style="5" customWidth="1"/>
    <col min="4" max="4" width="37.42578125" style="5" customWidth="1"/>
    <col min="5" max="5" width="53" style="5" customWidth="1"/>
    <col min="6" max="6" width="9.28515625" style="5" customWidth="1"/>
    <col min="7" max="7" width="9.28515625" style="18" customWidth="1"/>
    <col min="8" max="8" width="13.85546875" style="17" customWidth="1"/>
    <col min="9" max="9" width="13.140625" style="5" customWidth="1"/>
    <col min="10" max="10" width="14.42578125" style="5" customWidth="1"/>
    <col min="11" max="11" width="19.5703125" style="5" customWidth="1"/>
    <col min="12" max="16384" width="8.85546875" style="5"/>
  </cols>
  <sheetData>
    <row r="2" spans="1:11" ht="37.5" customHeight="1">
      <c r="A2" s="93" t="s">
        <v>29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13.1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17.45" customHeight="1">
      <c r="A4" s="94" t="s">
        <v>37</v>
      </c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1" ht="55.15" customHeight="1">
      <c r="A5" s="94" t="s">
        <v>38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1" ht="18.600000000000001" customHeight="1">
      <c r="A6" s="95" t="s">
        <v>5</v>
      </c>
      <c r="B6" s="95"/>
      <c r="C6" s="95"/>
      <c r="D6" s="95"/>
      <c r="E6" s="96"/>
      <c r="F6" s="96"/>
      <c r="G6" s="96"/>
      <c r="H6" s="96"/>
      <c r="I6" s="96"/>
      <c r="J6" s="96"/>
      <c r="K6" s="96"/>
    </row>
    <row r="8" spans="1:11" s="19" customFormat="1" ht="76.5">
      <c r="A8" s="36" t="s">
        <v>0</v>
      </c>
      <c r="B8" s="37" t="s">
        <v>56</v>
      </c>
      <c r="C8" s="37" t="s">
        <v>57</v>
      </c>
      <c r="D8" s="37" t="s">
        <v>58</v>
      </c>
      <c r="E8" s="37" t="s">
        <v>59</v>
      </c>
      <c r="F8" s="37" t="s">
        <v>60</v>
      </c>
      <c r="G8" s="38" t="s">
        <v>61</v>
      </c>
      <c r="H8" s="38" t="s">
        <v>62</v>
      </c>
      <c r="I8" s="37" t="s">
        <v>63</v>
      </c>
      <c r="J8" s="37" t="s">
        <v>64</v>
      </c>
      <c r="K8" s="39" t="s">
        <v>65</v>
      </c>
    </row>
    <row r="9" spans="1:11" s="19" customFormat="1" ht="56.25" customHeight="1">
      <c r="A9" s="65">
        <v>1</v>
      </c>
      <c r="B9" s="65" t="str">
        <f>'Справочник лекарств'!B7</f>
        <v>Хлоргексидин</v>
      </c>
      <c r="C9" s="65" t="s">
        <v>81</v>
      </c>
      <c r="D9" s="65" t="s">
        <v>86</v>
      </c>
      <c r="E9" s="65" t="s">
        <v>82</v>
      </c>
      <c r="F9" s="65">
        <v>100</v>
      </c>
      <c r="G9" s="73">
        <v>12.35</v>
      </c>
      <c r="H9" s="66">
        <f>G9/F9</f>
        <v>0.1235</v>
      </c>
      <c r="I9" s="65" t="s">
        <v>83</v>
      </c>
      <c r="J9" s="77">
        <v>40889</v>
      </c>
      <c r="K9" s="61">
        <f>H9</f>
        <v>0.1235</v>
      </c>
    </row>
    <row r="15" spans="1:11">
      <c r="E15" s="64"/>
    </row>
  </sheetData>
  <mergeCells count="4">
    <mergeCell ref="A2:K2"/>
    <mergeCell ref="A5:K5"/>
    <mergeCell ref="A4:K4"/>
    <mergeCell ref="A6:K6"/>
  </mergeCells>
  <pageMargins left="0.57999999999999996" right="0.56000000000000005" top="0.98425196850393704" bottom="0.34" header="0.39370078740157483" footer="0.3937007874015748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4"/>
  <sheetViews>
    <sheetView topLeftCell="A7" workbookViewId="0">
      <selection activeCell="A9" sqref="A9:XFD18"/>
    </sheetView>
  </sheetViews>
  <sheetFormatPr defaultColWidth="9.140625" defaultRowHeight="12.75"/>
  <cols>
    <col min="1" max="1" width="3.85546875" style="48" customWidth="1"/>
    <col min="2" max="2" width="19.140625" style="48" customWidth="1"/>
    <col min="3" max="3" width="45.140625" style="48" customWidth="1"/>
    <col min="4" max="4" width="11.7109375" style="48" customWidth="1"/>
    <col min="5" max="5" width="11.7109375" style="48" hidden="1" customWidth="1"/>
    <col min="6" max="6" width="16.28515625" style="48" customWidth="1"/>
    <col min="7" max="7" width="17.7109375" style="50" customWidth="1"/>
    <col min="8" max="8" width="14" style="48" customWidth="1"/>
    <col min="9" max="9" width="16.7109375" style="48" customWidth="1"/>
    <col min="10" max="10" width="37.85546875" style="48" customWidth="1"/>
    <col min="11" max="11" width="40.28515625" style="48" customWidth="1"/>
    <col min="12" max="16384" width="9.140625" style="48"/>
  </cols>
  <sheetData>
    <row r="2" spans="1:11" ht="45" customHeight="1">
      <c r="A2" s="97" t="s">
        <v>29</v>
      </c>
      <c r="B2" s="97"/>
      <c r="C2" s="97"/>
      <c r="D2" s="97"/>
      <c r="E2" s="97"/>
      <c r="F2" s="97"/>
      <c r="G2" s="97"/>
      <c r="H2" s="97"/>
      <c r="I2" s="97"/>
      <c r="J2" s="97"/>
      <c r="K2" s="97"/>
    </row>
    <row r="3" spans="1:11" ht="30" customHeight="1">
      <c r="A3" s="98" t="s">
        <v>40</v>
      </c>
      <c r="B3" s="98"/>
      <c r="C3" s="98"/>
      <c r="D3" s="98"/>
      <c r="E3" s="98"/>
      <c r="F3" s="98"/>
      <c r="G3" s="98"/>
      <c r="H3" s="98"/>
      <c r="I3" s="98"/>
      <c r="J3" s="98"/>
      <c r="K3" s="49"/>
    </row>
    <row r="4" spans="1:11" ht="66.599999999999994" customHeight="1">
      <c r="A4" s="98" t="s">
        <v>41</v>
      </c>
      <c r="B4" s="98"/>
      <c r="C4" s="98"/>
      <c r="D4" s="98"/>
      <c r="E4" s="98"/>
      <c r="F4" s="98"/>
      <c r="G4" s="98"/>
      <c r="H4" s="98"/>
      <c r="I4" s="98"/>
      <c r="J4" s="98"/>
      <c r="K4" s="98"/>
    </row>
    <row r="5" spans="1:11" ht="21" customHeight="1">
      <c r="A5" s="99" t="s">
        <v>31</v>
      </c>
      <c r="B5" s="99"/>
      <c r="C5" s="99"/>
      <c r="D5" s="99"/>
      <c r="E5" s="99"/>
      <c r="F5" s="99"/>
      <c r="G5" s="99"/>
      <c r="H5" s="99"/>
      <c r="I5" s="99"/>
      <c r="J5" s="99"/>
      <c r="K5" s="99"/>
    </row>
    <row r="6" spans="1:11" s="51" customFormat="1">
      <c r="A6" s="48"/>
      <c r="B6" s="48"/>
      <c r="C6" s="48"/>
      <c r="D6" s="48"/>
      <c r="E6" s="48"/>
      <c r="F6" s="48"/>
      <c r="G6" s="50"/>
      <c r="H6" s="48"/>
      <c r="I6" s="48"/>
      <c r="J6" s="48"/>
      <c r="K6" s="48"/>
    </row>
    <row r="7" spans="1:11" s="52" customFormat="1" ht="89.25">
      <c r="A7" s="46" t="s">
        <v>0</v>
      </c>
      <c r="B7" s="46" t="s">
        <v>46</v>
      </c>
      <c r="C7" s="46" t="s">
        <v>47</v>
      </c>
      <c r="D7" s="46" t="s">
        <v>48</v>
      </c>
      <c r="E7" s="46" t="s">
        <v>49</v>
      </c>
      <c r="F7" s="46" t="s">
        <v>73</v>
      </c>
      <c r="G7" s="47" t="s">
        <v>50</v>
      </c>
      <c r="H7" s="46" t="s">
        <v>51</v>
      </c>
      <c r="I7" s="46" t="s">
        <v>52</v>
      </c>
      <c r="J7" s="46" t="s">
        <v>53</v>
      </c>
      <c r="K7" s="46" t="s">
        <v>54</v>
      </c>
    </row>
    <row r="8" spans="1:11" s="51" customFormat="1" ht="32.25" customHeight="1">
      <c r="A8" s="36">
        <v>1</v>
      </c>
      <c r="B8" s="72" t="str">
        <f>'тарифный метод (только ЖНВЛП)'!B9</f>
        <v>Хлоргексидин</v>
      </c>
      <c r="C8" s="72" t="s">
        <v>84</v>
      </c>
      <c r="D8" s="78" t="s">
        <v>84</v>
      </c>
      <c r="E8" s="78"/>
      <c r="F8" s="79" t="s">
        <v>75</v>
      </c>
      <c r="G8" s="79" t="s">
        <v>75</v>
      </c>
      <c r="H8" s="79" t="s">
        <v>75</v>
      </c>
      <c r="I8" s="79" t="s">
        <v>75</v>
      </c>
      <c r="J8" s="79" t="s">
        <v>75</v>
      </c>
      <c r="K8" s="80" t="s">
        <v>76</v>
      </c>
    </row>
    <row r="9" spans="1:11" s="55" customFormat="1">
      <c r="G9" s="53"/>
    </row>
    <row r="10" spans="1:11" s="55" customFormat="1">
      <c r="G10" s="53"/>
    </row>
    <row r="11" spans="1:11" s="55" customFormat="1">
      <c r="G11" s="53"/>
    </row>
    <row r="12" spans="1:11" s="55" customFormat="1">
      <c r="G12" s="53"/>
    </row>
    <row r="13" spans="1:11" s="55" customFormat="1">
      <c r="G13" s="53"/>
    </row>
    <row r="14" spans="1:11" s="55" customFormat="1">
      <c r="G14" s="53"/>
    </row>
    <row r="15" spans="1:11" s="55" customFormat="1">
      <c r="G15" s="53"/>
    </row>
    <row r="16" spans="1:11" s="55" customFormat="1">
      <c r="G16" s="53"/>
    </row>
    <row r="17" spans="7:7" s="55" customFormat="1">
      <c r="G17" s="53"/>
    </row>
    <row r="18" spans="7:7" s="55" customFormat="1">
      <c r="G18" s="53"/>
    </row>
    <row r="19" spans="7:7" s="55" customFormat="1">
      <c r="G19" s="53"/>
    </row>
    <row r="20" spans="7:7" s="55" customFormat="1">
      <c r="G20" s="53"/>
    </row>
    <row r="21" spans="7:7" s="55" customFormat="1">
      <c r="G21" s="53"/>
    </row>
    <row r="22" spans="7:7" s="55" customFormat="1">
      <c r="G22" s="53"/>
    </row>
    <row r="23" spans="7:7" s="55" customFormat="1">
      <c r="G23" s="53"/>
    </row>
    <row r="24" spans="7:7" s="55" customFormat="1">
      <c r="G24" s="53"/>
    </row>
    <row r="25" spans="7:7" s="55" customFormat="1">
      <c r="G25" s="53"/>
    </row>
    <row r="26" spans="7:7" s="55" customFormat="1">
      <c r="G26" s="53"/>
    </row>
    <row r="27" spans="7:7" s="55" customFormat="1">
      <c r="G27" s="53"/>
    </row>
    <row r="28" spans="7:7" s="55" customFormat="1">
      <c r="G28" s="53"/>
    </row>
    <row r="29" spans="7:7" s="55" customFormat="1">
      <c r="G29" s="53"/>
    </row>
    <row r="30" spans="7:7" s="55" customFormat="1">
      <c r="G30" s="53"/>
    </row>
    <row r="31" spans="7:7" s="55" customFormat="1">
      <c r="G31" s="53"/>
    </row>
    <row r="32" spans="7:7" s="55" customFormat="1">
      <c r="G32" s="53"/>
    </row>
    <row r="33" spans="7:7" s="55" customFormat="1">
      <c r="G33" s="53"/>
    </row>
    <row r="34" spans="7:7" s="55" customFormat="1">
      <c r="G34" s="53"/>
    </row>
  </sheetData>
  <mergeCells count="4">
    <mergeCell ref="A2:K2"/>
    <mergeCell ref="A4:K4"/>
    <mergeCell ref="A5:K5"/>
    <mergeCell ref="A3:J3"/>
  </mergeCells>
  <pageMargins left="0.56000000000000005" right="0.53" top="0.98425196850393704" bottom="0.78740157480314965" header="0.39370078740157483" footer="0.39370078740157483"/>
  <pageSetup paperSize="9"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2"/>
  <sheetViews>
    <sheetView workbookViewId="0">
      <selection activeCell="A9" sqref="A9:K9"/>
    </sheetView>
  </sheetViews>
  <sheetFormatPr defaultColWidth="8.85546875" defaultRowHeight="15"/>
  <cols>
    <col min="1" max="1" width="4.7109375" style="25" customWidth="1"/>
    <col min="2" max="2" width="23.5703125" style="25" customWidth="1"/>
    <col min="3" max="3" width="21.140625" style="25" customWidth="1"/>
    <col min="4" max="4" width="20.140625" style="25" customWidth="1"/>
    <col min="5" max="5" width="28.42578125" style="25" customWidth="1"/>
    <col min="6" max="6" width="11.7109375" style="25" customWidth="1"/>
    <col min="7" max="7" width="21.140625" style="25" customWidth="1"/>
    <col min="8" max="8" width="15.85546875" style="25" customWidth="1"/>
    <col min="9" max="9" width="18.28515625" style="25" customWidth="1"/>
    <col min="10" max="10" width="24" style="25" customWidth="1"/>
    <col min="11" max="11" width="23.7109375" style="25" customWidth="1"/>
    <col min="12" max="16384" width="8.85546875" style="25"/>
  </cols>
  <sheetData>
    <row r="2" spans="1:11" ht="28.5" customHeight="1">
      <c r="A2" s="102" t="s">
        <v>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4" spans="1:11" ht="94.5" customHeight="1">
      <c r="A4" s="26" t="s">
        <v>16</v>
      </c>
      <c r="B4" s="26" t="s">
        <v>1</v>
      </c>
      <c r="C4" s="26" t="s">
        <v>21</v>
      </c>
      <c r="D4" s="26" t="s">
        <v>22</v>
      </c>
      <c r="E4" s="26" t="s">
        <v>23</v>
      </c>
      <c r="F4" s="26" t="s">
        <v>24</v>
      </c>
      <c r="G4" s="26" t="s">
        <v>4</v>
      </c>
      <c r="H4" s="26" t="s">
        <v>5</v>
      </c>
      <c r="I4" s="26" t="s">
        <v>42</v>
      </c>
      <c r="J4" s="26" t="s">
        <v>9</v>
      </c>
      <c r="K4" s="27" t="s">
        <v>10</v>
      </c>
    </row>
    <row r="5" spans="1:11" ht="48.75" customHeight="1">
      <c r="A5" s="26">
        <v>1</v>
      </c>
      <c r="B5" s="54" t="str">
        <f>'Справочник лекарств'!B7</f>
        <v>Хлоргексидин</v>
      </c>
      <c r="C5" s="58" t="str">
        <f>'Справочник лекарств'!C7</f>
        <v>21.20.10.158-000002-1-00104-0000000000000</v>
      </c>
      <c r="D5" s="59" t="str">
        <f>'Справочник лекарств'!D7</f>
        <v>см[3*];^мл</v>
      </c>
      <c r="E5" s="60" t="str">
        <f>'Справочник лекарств'!E7</f>
        <v>раствор для местного и наружного применения</v>
      </c>
      <c r="F5" s="59" t="str">
        <f>'Справочник лекарств'!F7</f>
        <v>0,5 мг/мл</v>
      </c>
      <c r="G5" s="62">
        <f>'анализ рынка'!M10</f>
        <v>0.14000000000000001</v>
      </c>
      <c r="H5" s="63">
        <f>+'тарифный метод (только ЖНВЛП)'!K9</f>
        <v>0.1235</v>
      </c>
      <c r="I5" s="34">
        <v>0.15</v>
      </c>
      <c r="J5" s="34" t="str">
        <f>+Средневзвешенная!I8</f>
        <v xml:space="preserve"> - </v>
      </c>
      <c r="K5" s="28">
        <f>MIN(G5:I5)</f>
        <v>0.1235</v>
      </c>
    </row>
    <row r="6" spans="1:11">
      <c r="A6" s="103" t="s">
        <v>19</v>
      </c>
      <c r="B6" s="103"/>
      <c r="C6" s="103"/>
      <c r="D6" s="103"/>
      <c r="E6" s="103"/>
      <c r="F6" s="103"/>
      <c r="G6" s="103"/>
    </row>
    <row r="7" spans="1:11" ht="51" customHeight="1">
      <c r="A7" s="101" t="s">
        <v>32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</row>
    <row r="8" spans="1:11" ht="23.25" customHeight="1">
      <c r="A8" s="101" t="s">
        <v>43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</row>
    <row r="9" spans="1:11" ht="21" customHeight="1">
      <c r="A9" s="101" t="s">
        <v>67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</row>
    <row r="10" spans="1:11" ht="33.75" customHeight="1">
      <c r="A10" s="100" t="s">
        <v>70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</row>
    <row r="11" spans="1:11" ht="31.9" customHeight="1">
      <c r="A11" s="101" t="s">
        <v>71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</row>
    <row r="12" spans="1:11" ht="13.15" customHeight="1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</row>
  </sheetData>
  <mergeCells count="8">
    <mergeCell ref="A10:K10"/>
    <mergeCell ref="A11:K11"/>
    <mergeCell ref="A12:K12"/>
    <mergeCell ref="A2:K2"/>
    <mergeCell ref="A7:K7"/>
    <mergeCell ref="A6:G6"/>
    <mergeCell ref="A8:K8"/>
    <mergeCell ref="A9:K9"/>
  </mergeCells>
  <pageMargins left="0.78740157480314965" right="0.78740157480314965" top="0.98425196850393704" bottom="0.78740157480314965" header="0.39370078740157483" footer="0.3937007874015748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tabSelected="1" workbookViewId="0">
      <selection activeCell="D9" sqref="D9"/>
    </sheetView>
  </sheetViews>
  <sheetFormatPr defaultColWidth="8.85546875" defaultRowHeight="12.75"/>
  <cols>
    <col min="1" max="2" width="4" style="3" customWidth="1"/>
    <col min="3" max="3" width="29.5703125" style="3" customWidth="1"/>
    <col min="4" max="4" width="21.85546875" style="3" customWidth="1"/>
    <col min="5" max="5" width="16.85546875" style="3" customWidth="1"/>
    <col min="6" max="6" width="25.7109375" style="3" customWidth="1"/>
    <col min="7" max="7" width="9.7109375" style="3" customWidth="1"/>
    <col min="8" max="8" width="13.28515625" style="3" customWidth="1"/>
    <col min="9" max="9" width="13.5703125" style="3" customWidth="1"/>
    <col min="10" max="10" width="8.5703125" style="3" customWidth="1"/>
    <col min="11" max="11" width="8.7109375" style="3" customWidth="1"/>
    <col min="12" max="12" width="27.7109375" style="3" customWidth="1"/>
    <col min="13" max="13" width="14" style="3" customWidth="1"/>
    <col min="14" max="14" width="14" style="3" hidden="1" customWidth="1"/>
    <col min="15" max="15" width="15.85546875" style="3" customWidth="1"/>
    <col min="16" max="16384" width="8.85546875" style="3"/>
  </cols>
  <sheetData>
    <row r="1" spans="1:15" ht="11.25" customHeight="1">
      <c r="C1" s="5"/>
    </row>
    <row r="2" spans="1:15">
      <c r="A2" s="109" t="s">
        <v>68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</row>
    <row r="3" spans="1:15" ht="14.25" customHeight="1"/>
    <row r="4" spans="1:15" ht="41.25" customHeight="1">
      <c r="A4" s="96" t="s">
        <v>29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</row>
    <row r="5" spans="1:15" ht="29.25" customHeight="1">
      <c r="A5" s="94" t="s">
        <v>8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</row>
    <row r="6" spans="1:15" ht="23.25" customHeight="1">
      <c r="A6" s="94" t="s">
        <v>30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</row>
    <row r="7" spans="1:15" ht="18" customHeight="1">
      <c r="A7" s="110"/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</row>
    <row r="8" spans="1:15" ht="99.75" customHeight="1">
      <c r="A8" s="8" t="s">
        <v>0</v>
      </c>
      <c r="B8" s="9" t="s">
        <v>17</v>
      </c>
      <c r="C8" s="29" t="s">
        <v>1</v>
      </c>
      <c r="D8" s="29" t="s">
        <v>21</v>
      </c>
      <c r="E8" s="29" t="s">
        <v>22</v>
      </c>
      <c r="F8" s="30" t="s">
        <v>23</v>
      </c>
      <c r="G8" s="29" t="s">
        <v>24</v>
      </c>
      <c r="H8" s="10" t="s">
        <v>45</v>
      </c>
      <c r="I8" s="8" t="s">
        <v>11</v>
      </c>
      <c r="J8" s="8" t="s">
        <v>28</v>
      </c>
      <c r="K8" s="8" t="s">
        <v>69</v>
      </c>
      <c r="L8" s="8" t="s">
        <v>18</v>
      </c>
      <c r="M8" s="7" t="s">
        <v>27</v>
      </c>
      <c r="N8" s="7" t="s">
        <v>66</v>
      </c>
      <c r="O8" s="7" t="s">
        <v>6</v>
      </c>
    </row>
    <row r="9" spans="1:15" ht="30">
      <c r="A9" s="16">
        <v>1</v>
      </c>
      <c r="B9" s="16" t="s">
        <v>55</v>
      </c>
      <c r="C9" s="54" t="str">
        <f>'Справочник лекарств'!B7</f>
        <v>Хлоргексидин</v>
      </c>
      <c r="D9" s="58" t="str">
        <f>'Справочник лекарств'!C7</f>
        <v>21.20.10.158-000002-1-00104-0000000000000</v>
      </c>
      <c r="E9" s="59" t="str">
        <f>'Справочник лекарств'!D7</f>
        <v>см[3*];^мл</v>
      </c>
      <c r="F9" s="60" t="str">
        <f>'Справочник лекарств'!E7</f>
        <v>раствор для местного и наружного применения</v>
      </c>
      <c r="G9" s="59" t="str">
        <f>'Справочник лекарств'!F7</f>
        <v>0,5 мг/мл</v>
      </c>
      <c r="H9" s="71">
        <v>150000</v>
      </c>
      <c r="I9" s="2">
        <f>'Выбор минимального значения'!K5</f>
        <v>0.1235</v>
      </c>
      <c r="J9" s="1">
        <f>(I9*10/100)+I9</f>
        <v>0.13585</v>
      </c>
      <c r="K9" s="11">
        <v>0.18</v>
      </c>
      <c r="L9" s="57">
        <f>J9*1.18</f>
        <v>0.160303</v>
      </c>
      <c r="M9" s="6">
        <v>0.16</v>
      </c>
      <c r="N9" s="6">
        <f>M9*100</f>
        <v>16</v>
      </c>
      <c r="O9" s="6">
        <f>ROUND(M9*H9,2)</f>
        <v>24000</v>
      </c>
    </row>
    <row r="10" spans="1:15">
      <c r="A10" s="108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31"/>
      <c r="M10" s="31"/>
      <c r="N10" s="35"/>
      <c r="O10" s="20">
        <f>SUM(O9:O9)</f>
        <v>24000</v>
      </c>
    </row>
    <row r="11" spans="1:1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spans="1:15">
      <c r="A12" s="12"/>
      <c r="B12" s="12"/>
      <c r="C12" s="12"/>
      <c r="D12" s="106" t="s">
        <v>34</v>
      </c>
      <c r="E12" s="106"/>
      <c r="F12" s="106"/>
      <c r="G12" s="107">
        <f>O10</f>
        <v>24000</v>
      </c>
      <c r="H12" s="107"/>
      <c r="I12" s="12"/>
      <c r="J12" s="12"/>
      <c r="K12" s="12"/>
      <c r="L12" s="12"/>
      <c r="M12" s="12"/>
      <c r="N12" s="12"/>
      <c r="O12" s="13"/>
    </row>
    <row r="13" spans="1:1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3"/>
    </row>
    <row r="14" spans="1:15" ht="28.5" customHeight="1">
      <c r="A14" s="104" t="s">
        <v>44</v>
      </c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</row>
    <row r="15" spans="1:15">
      <c r="A15" s="3" t="s">
        <v>12</v>
      </c>
    </row>
    <row r="16" spans="1:15">
      <c r="A16" s="14" t="s">
        <v>13</v>
      </c>
      <c r="B16" s="14"/>
    </row>
    <row r="17" spans="1:15">
      <c r="A17" s="14" t="s">
        <v>14</v>
      </c>
      <c r="B17" s="14"/>
    </row>
    <row r="18" spans="1:15" ht="13.5" customHeight="1">
      <c r="O18" s="32"/>
    </row>
    <row r="19" spans="1:15" ht="26.25" customHeight="1">
      <c r="E19" s="15"/>
      <c r="F19" s="4"/>
      <c r="G19" s="4"/>
      <c r="H19" s="4"/>
      <c r="I19" s="4"/>
    </row>
    <row r="20" spans="1:15" ht="26.25" customHeight="1">
      <c r="E20" s="15"/>
      <c r="F20" s="4"/>
      <c r="G20" s="4"/>
      <c r="H20" s="4"/>
      <c r="I20" s="4"/>
    </row>
    <row r="21" spans="1:15" ht="26.25" customHeight="1">
      <c r="E21" s="4"/>
      <c r="F21" s="4"/>
      <c r="G21" s="4"/>
      <c r="H21" s="4"/>
      <c r="I21" s="4"/>
      <c r="O21" s="4"/>
    </row>
    <row r="22" spans="1:15" ht="26.25" customHeight="1">
      <c r="E22" s="15"/>
      <c r="F22" s="4"/>
      <c r="G22" s="4"/>
      <c r="H22" s="4"/>
      <c r="I22" s="4"/>
      <c r="O22" s="4"/>
    </row>
    <row r="23" spans="1:15" ht="31.15" customHeight="1">
      <c r="G23" s="4"/>
      <c r="H23" s="4"/>
      <c r="I23" s="4"/>
      <c r="J23" s="4"/>
      <c r="K23" s="4"/>
      <c r="L23" s="4"/>
      <c r="M23" s="4"/>
      <c r="N23" s="4"/>
      <c r="O23" s="4"/>
    </row>
    <row r="24" spans="1:15">
      <c r="B24" s="4"/>
      <c r="C24" s="4"/>
      <c r="D24" s="4"/>
      <c r="G24" s="4"/>
      <c r="H24" s="4"/>
      <c r="I24" s="4"/>
      <c r="J24" s="4"/>
      <c r="K24" s="4"/>
      <c r="L24" s="4"/>
    </row>
    <row r="25" spans="1:15">
      <c r="C25" s="4"/>
      <c r="D25" s="4"/>
      <c r="G25" s="4"/>
      <c r="H25" s="4"/>
      <c r="I25" s="4"/>
      <c r="J25" s="4"/>
    </row>
    <row r="26" spans="1:15" ht="19.149999999999999" customHeight="1">
      <c r="B26" s="4"/>
      <c r="C26" s="4"/>
      <c r="D26" s="4"/>
      <c r="G26" s="4"/>
      <c r="H26" s="4"/>
      <c r="I26" s="4"/>
    </row>
    <row r="27" spans="1:15">
      <c r="A27" s="4"/>
      <c r="B27" s="4"/>
      <c r="C27" s="4"/>
      <c r="D27" s="4"/>
      <c r="G27" s="4"/>
      <c r="H27" s="4"/>
      <c r="I27" s="4"/>
      <c r="J27" s="4"/>
      <c r="K27" s="4"/>
      <c r="L27" s="4"/>
    </row>
    <row r="28" spans="1:15">
      <c r="E28" s="4"/>
      <c r="F28" s="4"/>
      <c r="G28" s="4"/>
      <c r="H28" s="4"/>
      <c r="I28" s="4"/>
      <c r="J28" s="4"/>
      <c r="K28" s="4"/>
      <c r="L28" s="4"/>
    </row>
  </sheetData>
  <mergeCells count="9">
    <mergeCell ref="A14:O14"/>
    <mergeCell ref="D12:F12"/>
    <mergeCell ref="G12:H12"/>
    <mergeCell ref="A10:K10"/>
    <mergeCell ref="A2:O2"/>
    <mergeCell ref="A4:O4"/>
    <mergeCell ref="A5:O5"/>
    <mergeCell ref="A6:O6"/>
    <mergeCell ref="A7:O7"/>
  </mergeCells>
  <pageMargins left="0.43" right="0.2" top="0.98425196850393704" bottom="0.45" header="0.39370078740157483" footer="0.39370078740157483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анализ рынка</vt:lpstr>
      <vt:lpstr>тарифный метод (только ЖНВЛП)</vt:lpstr>
      <vt:lpstr>Средневзвешенная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Инга Шмидт</cp:lastModifiedBy>
  <cp:lastPrinted>2024-06-18T13:14:10Z</cp:lastPrinted>
  <dcterms:created xsi:type="dcterms:W3CDTF">2018-01-29T11:31:17Z</dcterms:created>
  <dcterms:modified xsi:type="dcterms:W3CDTF">2024-06-18T13:14:14Z</dcterms:modified>
</cp:coreProperties>
</file>