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745" firstSheet="2" activeTab="11"/>
  </bookViews>
  <sheets>
    <sheet name="химия" sheetId="1" r:id="rId1"/>
    <sheet name="хозтовары" sheetId="2" r:id="rId2"/>
    <sheet name="гигиена" sheetId="3" r:id="rId3"/>
    <sheet name="гигиена2" sheetId="4" r:id="rId4"/>
    <sheet name="гигиена 1" sheetId="5" r:id="rId5"/>
    <sheet name="хоз.тов 1" sheetId="6" r:id="rId6"/>
    <sheet name="химия1" sheetId="7" r:id="rId7"/>
    <sheet name="снег 2019" sheetId="8" r:id="rId8"/>
    <sheet name="охрана" sheetId="9" r:id="rId9"/>
    <sheet name="охрана 2" sheetId="10" r:id="rId10"/>
    <sheet name="Лист1" sheetId="11" r:id="rId11"/>
    <sheet name="настройка пианино2024" sheetId="12" r:id="rId12"/>
    <sheet name="Лист3" sheetId="13" r:id="rId13"/>
  </sheets>
  <calcPr calcId="152511" concurrentCalc="0"/>
</workbook>
</file>

<file path=xl/calcChain.xml><?xml version="1.0" encoding="utf-8"?>
<calcChain xmlns="http://schemas.openxmlformats.org/spreadsheetml/2006/main">
  <c r="H3" i="12" l="1"/>
  <c r="I3" i="12"/>
  <c r="L3" i="12"/>
  <c r="L4" i="12"/>
  <c r="J3" i="12"/>
  <c r="H4" i="10"/>
  <c r="I4" i="10"/>
  <c r="J4" i="10"/>
  <c r="K4" i="10"/>
  <c r="K5" i="10"/>
  <c r="K6" i="10"/>
  <c r="H5" i="10"/>
  <c r="I5" i="10"/>
  <c r="J5" i="10"/>
  <c r="A5" i="10"/>
  <c r="K4" i="9"/>
  <c r="K5" i="9"/>
  <c r="K6" i="9"/>
  <c r="H5" i="9"/>
  <c r="I5" i="9"/>
  <c r="J5" i="9"/>
  <c r="A5" i="9"/>
  <c r="H4" i="9"/>
  <c r="I4" i="9"/>
  <c r="J4" i="9"/>
  <c r="L4" i="5"/>
  <c r="L5" i="8"/>
  <c r="L4" i="8"/>
  <c r="H4" i="8"/>
  <c r="H5" i="8"/>
  <c r="L6" i="8"/>
  <c r="A5" i="8"/>
  <c r="I5" i="8"/>
  <c r="J5" i="8"/>
  <c r="I4" i="8"/>
  <c r="J4" i="8"/>
  <c r="I20" i="4"/>
  <c r="L19" i="4"/>
  <c r="L18" i="4"/>
  <c r="I19" i="4"/>
  <c r="J19" i="4"/>
  <c r="I18" i="4"/>
  <c r="J18" i="4"/>
  <c r="I21" i="4"/>
  <c r="L5" i="4"/>
  <c r="H5" i="4"/>
  <c r="I5" i="4"/>
  <c r="J5" i="4"/>
  <c r="H4" i="4"/>
  <c r="I4" i="4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H18" i="7"/>
  <c r="I18" i="7"/>
  <c r="J18" i="7"/>
  <c r="A16" i="7"/>
  <c r="A17" i="7"/>
  <c r="A18" i="7"/>
  <c r="H17" i="7"/>
  <c r="I17" i="7"/>
  <c r="J17" i="7"/>
  <c r="H16" i="7"/>
  <c r="I16" i="7"/>
  <c r="J16" i="7"/>
  <c r="H15" i="7"/>
  <c r="I15" i="7"/>
  <c r="J15" i="7"/>
  <c r="H14" i="7"/>
  <c r="I14" i="7"/>
  <c r="J14" i="7"/>
  <c r="A5" i="7"/>
  <c r="A6" i="7"/>
  <c r="A7" i="7"/>
  <c r="A8" i="7"/>
  <c r="A9" i="7"/>
  <c r="A10" i="7"/>
  <c r="A11" i="7"/>
  <c r="A12" i="7"/>
  <c r="A13" i="7"/>
  <c r="A14" i="7"/>
  <c r="H13" i="7"/>
  <c r="I13" i="7"/>
  <c r="J13" i="7"/>
  <c r="H12" i="7"/>
  <c r="I12" i="7"/>
  <c r="J12" i="7"/>
  <c r="H11" i="7"/>
  <c r="I11" i="7"/>
  <c r="J11" i="7"/>
  <c r="H10" i="7"/>
  <c r="I10" i="7"/>
  <c r="J10" i="7"/>
  <c r="H9" i="7"/>
  <c r="I9" i="7"/>
  <c r="J9" i="7"/>
  <c r="H8" i="7"/>
  <c r="I8" i="7"/>
  <c r="J8" i="7"/>
  <c r="H7" i="7"/>
  <c r="I7" i="7"/>
  <c r="J7" i="7"/>
  <c r="H6" i="7"/>
  <c r="I6" i="7"/>
  <c r="J6" i="7"/>
  <c r="H5" i="7"/>
  <c r="I5" i="7"/>
  <c r="J5" i="7"/>
  <c r="H4" i="7"/>
  <c r="I4" i="7"/>
  <c r="J4" i="7"/>
  <c r="L4" i="6"/>
  <c r="L5" i="6"/>
  <c r="L6" i="6"/>
  <c r="L7" i="6"/>
  <c r="L8" i="6"/>
  <c r="H7" i="6"/>
  <c r="I7" i="6"/>
  <c r="J7" i="6"/>
  <c r="H6" i="6"/>
  <c r="I6" i="6"/>
  <c r="J6" i="6"/>
  <c r="A5" i="6"/>
  <c r="A6" i="6"/>
  <c r="H5" i="6"/>
  <c r="I5" i="6"/>
  <c r="J5" i="6"/>
  <c r="H4" i="6"/>
  <c r="I4" i="6"/>
  <c r="J4" i="6"/>
  <c r="L5" i="5"/>
  <c r="L6" i="5"/>
  <c r="H5" i="5"/>
  <c r="I5" i="5"/>
  <c r="J5" i="5"/>
  <c r="A5" i="5"/>
  <c r="H4" i="5"/>
  <c r="I4" i="5"/>
  <c r="J4" i="5"/>
  <c r="L4" i="4"/>
  <c r="L6" i="4"/>
  <c r="A5" i="4"/>
  <c r="J4" i="4"/>
  <c r="H5" i="3"/>
  <c r="I5" i="3"/>
  <c r="J5" i="3"/>
  <c r="H4" i="3"/>
  <c r="I4" i="3"/>
  <c r="J4" i="3"/>
  <c r="H7" i="2"/>
  <c r="I7" i="2"/>
  <c r="J7" i="2"/>
  <c r="H6" i="2"/>
  <c r="I6" i="2"/>
  <c r="J6" i="2"/>
  <c r="H5" i="2"/>
  <c r="I5" i="2"/>
  <c r="J5" i="2"/>
  <c r="H4" i="2"/>
  <c r="I4" i="2"/>
  <c r="J4" i="2"/>
  <c r="H18" i="1"/>
  <c r="I18" i="1"/>
  <c r="J18" i="1"/>
  <c r="H17" i="1"/>
  <c r="I17" i="1"/>
  <c r="J17" i="1"/>
  <c r="H16" i="1"/>
  <c r="I16" i="1"/>
  <c r="J16" i="1"/>
  <c r="H15" i="1"/>
  <c r="I15" i="1"/>
  <c r="J15" i="1"/>
  <c r="H14" i="1"/>
  <c r="I14" i="1"/>
  <c r="J14" i="1"/>
  <c r="H13" i="1"/>
  <c r="I13" i="1"/>
  <c r="J13" i="1"/>
  <c r="H12" i="1"/>
  <c r="I12" i="1"/>
  <c r="J12" i="1"/>
  <c r="H11" i="1"/>
  <c r="I11" i="1"/>
  <c r="J11" i="1"/>
  <c r="H10" i="1"/>
  <c r="I10" i="1"/>
  <c r="J10" i="1"/>
  <c r="H9" i="1"/>
  <c r="I9" i="1"/>
  <c r="J9" i="1"/>
  <c r="H8" i="1"/>
  <c r="I8" i="1"/>
  <c r="J8" i="1"/>
  <c r="H7" i="1"/>
  <c r="I7" i="1"/>
  <c r="J7" i="1"/>
  <c r="H6" i="1"/>
  <c r="I6" i="1"/>
  <c r="J6" i="1"/>
  <c r="H5" i="1"/>
  <c r="I5" i="1"/>
  <c r="J5" i="1"/>
  <c r="H4" i="1"/>
  <c r="I4" i="1"/>
  <c r="J4" i="1"/>
  <c r="L6" i="2"/>
  <c r="L4" i="3"/>
  <c r="L5" i="3"/>
  <c r="L6" i="3"/>
  <c r="A5" i="3"/>
  <c r="L4" i="2"/>
  <c r="L5" i="2"/>
  <c r="L7" i="2"/>
  <c r="L8" i="2"/>
  <c r="A5" i="2"/>
  <c r="A6" i="2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A16" i="1"/>
  <c r="A17" i="1"/>
  <c r="A18" i="1"/>
  <c r="A5" i="1"/>
  <c r="A6" i="1"/>
  <c r="A7" i="1"/>
  <c r="A8" i="1"/>
  <c r="A9" i="1"/>
  <c r="A10" i="1"/>
  <c r="A11" i="1"/>
  <c r="A12" i="1"/>
  <c r="A13" i="1"/>
  <c r="A14" i="1"/>
</calcChain>
</file>

<file path=xl/sharedStrings.xml><?xml version="1.0" encoding="utf-8"?>
<sst xmlns="http://schemas.openxmlformats.org/spreadsheetml/2006/main" count="405" uniqueCount="74">
  <si>
    <t>Расчет начальной (максимальной) цены контракта</t>
  </si>
  <si>
    <t>метод сопоставимых рыночных цен (анализ рынка)</t>
  </si>
  <si>
    <t>№ п/п</t>
  </si>
  <si>
    <t>Наименование, торговая марка, функциональные и качественные характеристики</t>
  </si>
  <si>
    <t>ед.измер.</t>
  </si>
  <si>
    <t>Количество</t>
  </si>
  <si>
    <t>Средняя цена (руб.)</t>
  </si>
  <si>
    <t>Среднее квадратичное отклонение (руб.)</t>
  </si>
  <si>
    <t>Коэффициент вариации</t>
  </si>
  <si>
    <t>Однородность цен</t>
  </si>
  <si>
    <t>Стоимость, руб.</t>
  </si>
  <si>
    <t>Обоснование цены</t>
  </si>
  <si>
    <t>шт.</t>
  </si>
  <si>
    <t>да</t>
  </si>
  <si>
    <t>мониторинг цен</t>
  </si>
  <si>
    <t>шт</t>
  </si>
  <si>
    <t>упак</t>
  </si>
  <si>
    <t>Итого:</t>
  </si>
  <si>
    <t>Мыло туалетное детское</t>
  </si>
  <si>
    <t>Мыло хозяйственное</t>
  </si>
  <si>
    <t>Отбеливатель, 1 л.</t>
  </si>
  <si>
    <t>Отбеливатель, порошок, 600 гр.</t>
  </si>
  <si>
    <t xml:space="preserve">Средство для мытья окон </t>
  </si>
  <si>
    <t>Средство для мытья полов универсальное, 5 л.</t>
  </si>
  <si>
    <t>Стиральный порошок - 4,5 кг.</t>
  </si>
  <si>
    <t>Дезинфицирующее средство с моющим эффектом, 1 л</t>
  </si>
  <si>
    <t xml:space="preserve">Экологический чистящий порошок </t>
  </si>
  <si>
    <t>Дезинфицирующее средство 1кг (320 шт.)</t>
  </si>
  <si>
    <t>Средство чистящее для сантехники против ржавчины, 750мл.</t>
  </si>
  <si>
    <t>Универсальный чистящий и отбеливающий гель, 1 л.</t>
  </si>
  <si>
    <t>Чистящий универсальный порошок</t>
  </si>
  <si>
    <t>Жидкое  крем-мыло для рук, 1 л.</t>
  </si>
  <si>
    <t>Мешки (пакеты) мусорные, 30 л.</t>
  </si>
  <si>
    <t>Мешки (пакеты) мусорные, 60 л.</t>
  </si>
  <si>
    <t>Мешки (пакеты) мусорные, 120 л.</t>
  </si>
  <si>
    <t>Перчатки хозяйственные, размер L</t>
  </si>
  <si>
    <t>Бумага туалетная</t>
  </si>
  <si>
    <t>Бумажные полотенца</t>
  </si>
  <si>
    <t>Средство для удаления жира кухонных плит и  духовых шкафов, 500 мл</t>
  </si>
  <si>
    <t>Исполнитель 1 вх. № 218/1-15 от 24.09.2018, (руб)</t>
  </si>
  <si>
    <t>Исполнитель 1 вх. № 217/1-4 от 24.09.2018, (руб)</t>
  </si>
  <si>
    <t>Исполнитель 1 вх. № 216/1-2 от 24.09.2018, (руб)</t>
  </si>
  <si>
    <t>Тарелка глубокая фарфоровая 250 мл</t>
  </si>
  <si>
    <t>Тарелка мелкая фарфоровая 250 мл</t>
  </si>
  <si>
    <t>Тарелка мелкая фарфоровая 150 мл</t>
  </si>
  <si>
    <t xml:space="preserve">Исполнитель 1 вх. № </t>
  </si>
  <si>
    <t>Исполнитель 1 вх. №</t>
  </si>
  <si>
    <t>Кружка стеклянная с ручкой 200 мл.</t>
  </si>
  <si>
    <r>
      <t>Количество (м</t>
    </r>
    <r>
      <rPr>
        <sz val="10"/>
        <color indexed="8"/>
        <rFont val="Calibri"/>
        <family val="2"/>
        <charset val="204"/>
      </rPr>
      <t>²</t>
    </r>
    <r>
      <rPr>
        <sz val="10"/>
        <color indexed="8"/>
        <rFont val="Times New Roman"/>
        <family val="1"/>
        <charset val="204"/>
      </rPr>
      <t>)</t>
    </r>
  </si>
  <si>
    <t>здание</t>
  </si>
  <si>
    <t>дорожная</t>
  </si>
  <si>
    <t>южная</t>
  </si>
  <si>
    <t>Количество раз уборки</t>
  </si>
  <si>
    <t>Количество час</t>
  </si>
  <si>
    <t>Стоимость 1 смены, (руб.)</t>
  </si>
  <si>
    <t>пост 1</t>
  </si>
  <si>
    <t>пост 2</t>
  </si>
  <si>
    <t>Исполнитель 3 вх. № 330 от 03.12.2018, (руб)</t>
  </si>
  <si>
    <t>Исполнитель 1 вх. № 328 от 03.12.2018г (руб)</t>
  </si>
  <si>
    <t>Исполнитель 2 вх. № 329 от 03.12.2018г (руб)</t>
  </si>
  <si>
    <t>Ед.измер. (пост)</t>
  </si>
  <si>
    <t>ГБДОУ детский сад № 56 Колпинского района СПб, п. Понтонный</t>
  </si>
  <si>
    <t>ГБДОУ детский сад № 56 Колпинского района СПб, п. Саперный</t>
  </si>
  <si>
    <t xml:space="preserve">Заведующий </t>
  </si>
  <si>
    <t>настройка пианино в ГБДОУ № 56 2024 году</t>
  </si>
  <si>
    <t>настройка пианино в  ГБДОУ № 56  (два инструмента)</t>
  </si>
  <si>
    <t>усл.</t>
  </si>
  <si>
    <t>ед.изм.</t>
  </si>
  <si>
    <t>О.П. Шмидрина</t>
  </si>
  <si>
    <t>Наименьшая стоимость настройки пианино (двух инструментов) 5000,00 рублей</t>
  </si>
  <si>
    <t>Исполнитель 1 вх.   № 229(1) от 07.06.2024</t>
  </si>
  <si>
    <t>Исполнитель 1 вх.   № 229(2) от 07.06.2024</t>
  </si>
  <si>
    <t>Исполнитель 1 вх.   № 229(3) от 07.06.2024</t>
  </si>
  <si>
    <r>
      <t xml:space="preserve"> Наименьшая  стоимость настройки </t>
    </r>
    <r>
      <rPr>
        <b/>
        <sz val="10"/>
        <color indexed="8"/>
        <rFont val="Times New Roman"/>
        <family val="1"/>
        <charset val="204"/>
      </rPr>
      <t xml:space="preserve"> двух инсструментов</t>
    </r>
    <r>
      <rPr>
        <sz val="10"/>
        <color indexed="8"/>
        <rFont val="Times New Roman"/>
        <family val="1"/>
        <charset val="204"/>
      </rPr>
      <t>,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</si>
</sst>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383C3D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2" fontId="1" fillId="0" borderId="0" xfId="0" applyNumberFormat="1" applyFont="1" applyBorder="1"/>
    <xf numFmtId="0" fontId="1" fillId="0" borderId="0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right" vertical="center"/>
    </xf>
    <xf numFmtId="2" fontId="4" fillId="0" borderId="1" xfId="0" applyNumberFormat="1" applyFont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wrapText="1"/>
    </xf>
    <xf numFmtId="2" fontId="1" fillId="0" borderId="1" xfId="0" applyNumberFormat="1" applyFont="1" applyBorder="1"/>
    <xf numFmtId="0" fontId="6" fillId="0" borderId="1" xfId="0" applyFont="1" applyFill="1" applyBorder="1"/>
    <xf numFmtId="0" fontId="6" fillId="0" borderId="1" xfId="0" applyFont="1" applyBorder="1"/>
    <xf numFmtId="2" fontId="2" fillId="0" borderId="1" xfId="0" applyNumberFormat="1" applyFont="1" applyBorder="1"/>
    <xf numFmtId="0" fontId="2" fillId="0" borderId="0" xfId="0" applyFont="1" applyBorder="1" applyAlignment="1"/>
    <xf numFmtId="0" fontId="0" fillId="0" borderId="0" xfId="0" applyBorder="1" applyAlignment="1"/>
    <xf numFmtId="0" fontId="4" fillId="0" borderId="2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6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2" fontId="17" fillId="0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/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sqref="A1:M19"/>
    </sheetView>
  </sheetViews>
  <sheetFormatPr defaultRowHeight="15" x14ac:dyDescent="0.25"/>
  <sheetData>
    <row r="1" spans="1:13" x14ac:dyDescent="0.25">
      <c r="A1" s="1"/>
      <c r="B1" s="55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5</v>
      </c>
      <c r="E3" s="8" t="s">
        <v>39</v>
      </c>
      <c r="F3" s="8" t="s">
        <v>39</v>
      </c>
      <c r="G3" s="8" t="s">
        <v>39</v>
      </c>
      <c r="H3" s="9" t="s">
        <v>6</v>
      </c>
      <c r="I3" s="6" t="s">
        <v>7</v>
      </c>
      <c r="J3" s="9" t="s">
        <v>8</v>
      </c>
      <c r="K3" s="6" t="s">
        <v>9</v>
      </c>
      <c r="L3" s="6" t="s">
        <v>10</v>
      </c>
      <c r="M3" s="6" t="s">
        <v>11</v>
      </c>
    </row>
    <row r="4" spans="1:13" ht="38.25" x14ac:dyDescent="0.25">
      <c r="A4" s="9">
        <v>1</v>
      </c>
      <c r="B4" s="10" t="s">
        <v>18</v>
      </c>
      <c r="C4" s="9" t="s">
        <v>12</v>
      </c>
      <c r="D4" s="12">
        <v>300</v>
      </c>
      <c r="E4" s="13">
        <v>20</v>
      </c>
      <c r="F4" s="14">
        <v>25</v>
      </c>
      <c r="G4" s="14">
        <v>23</v>
      </c>
      <c r="H4" s="15">
        <f t="shared" ref="H4:H18" si="0">(E4+F4+G4)/3</f>
        <v>22.666666666666668</v>
      </c>
      <c r="I4" s="15">
        <f t="shared" ref="I4:I18" si="1">SQRT((((E4-H4)^2)+((F4-H4)^2)+((G4-H4)^2))/(3-1))</f>
        <v>2.5166114784235836</v>
      </c>
      <c r="J4" s="16">
        <f t="shared" ref="J4:J18" si="2">(I4/H4)*100</f>
        <v>11.102697698927575</v>
      </c>
      <c r="K4" s="17" t="s">
        <v>13</v>
      </c>
      <c r="L4" s="15">
        <f t="shared" ref="L4:L12" si="3">(D4/3)*(E4+F4+G4)</f>
        <v>6800</v>
      </c>
      <c r="M4" s="9" t="s">
        <v>14</v>
      </c>
    </row>
    <row r="5" spans="1:13" ht="38.25" x14ac:dyDescent="0.25">
      <c r="A5" s="9">
        <f>A4+1</f>
        <v>2</v>
      </c>
      <c r="B5" s="10" t="s">
        <v>19</v>
      </c>
      <c r="C5" s="9" t="s">
        <v>12</v>
      </c>
      <c r="D5" s="12">
        <v>300</v>
      </c>
      <c r="E5" s="13">
        <v>16</v>
      </c>
      <c r="F5" s="14">
        <v>13</v>
      </c>
      <c r="G5" s="14">
        <v>19</v>
      </c>
      <c r="H5" s="15">
        <f t="shared" si="0"/>
        <v>16</v>
      </c>
      <c r="I5" s="15">
        <f t="shared" si="1"/>
        <v>3</v>
      </c>
      <c r="J5" s="16">
        <f t="shared" si="2"/>
        <v>18.75</v>
      </c>
      <c r="K5" s="17" t="s">
        <v>13</v>
      </c>
      <c r="L5" s="15">
        <f t="shared" si="3"/>
        <v>4800</v>
      </c>
      <c r="M5" s="9" t="s">
        <v>14</v>
      </c>
    </row>
    <row r="6" spans="1:13" ht="25.5" x14ac:dyDescent="0.25">
      <c r="A6" s="9">
        <f t="shared" ref="A6:A13" si="4">A5+1</f>
        <v>3</v>
      </c>
      <c r="B6" s="10" t="s">
        <v>20</v>
      </c>
      <c r="C6" s="9" t="s">
        <v>12</v>
      </c>
      <c r="D6" s="12">
        <v>15</v>
      </c>
      <c r="E6" s="13">
        <v>76</v>
      </c>
      <c r="F6" s="14">
        <v>79</v>
      </c>
      <c r="G6" s="14">
        <v>88</v>
      </c>
      <c r="H6" s="15">
        <f t="shared" si="0"/>
        <v>81</v>
      </c>
      <c r="I6" s="15">
        <f t="shared" si="1"/>
        <v>6.2449979983983983</v>
      </c>
      <c r="J6" s="18">
        <f t="shared" si="2"/>
        <v>7.7098740720967882</v>
      </c>
      <c r="K6" s="17" t="s">
        <v>13</v>
      </c>
      <c r="L6" s="15">
        <f t="shared" si="3"/>
        <v>1215</v>
      </c>
      <c r="M6" s="9" t="s">
        <v>14</v>
      </c>
    </row>
    <row r="7" spans="1:13" ht="51" x14ac:dyDescent="0.25">
      <c r="A7" s="9">
        <f t="shared" si="4"/>
        <v>4</v>
      </c>
      <c r="B7" s="10" t="s">
        <v>21</v>
      </c>
      <c r="C7" s="9" t="s">
        <v>12</v>
      </c>
      <c r="D7" s="12">
        <v>30</v>
      </c>
      <c r="E7" s="13">
        <v>88</v>
      </c>
      <c r="F7" s="14">
        <v>81</v>
      </c>
      <c r="G7" s="14">
        <v>89</v>
      </c>
      <c r="H7" s="15">
        <f t="shared" si="0"/>
        <v>86</v>
      </c>
      <c r="I7" s="15">
        <f t="shared" si="1"/>
        <v>4.358898943540674</v>
      </c>
      <c r="J7" s="16">
        <f t="shared" si="2"/>
        <v>5.0684871436519465</v>
      </c>
      <c r="K7" s="17" t="s">
        <v>13</v>
      </c>
      <c r="L7" s="15">
        <f t="shared" si="3"/>
        <v>2580</v>
      </c>
      <c r="M7" s="9" t="s">
        <v>14</v>
      </c>
    </row>
    <row r="8" spans="1:13" ht="38.25" x14ac:dyDescent="0.25">
      <c r="A8" s="9">
        <f t="shared" si="4"/>
        <v>5</v>
      </c>
      <c r="B8" s="10" t="s">
        <v>22</v>
      </c>
      <c r="C8" s="9" t="s">
        <v>12</v>
      </c>
      <c r="D8" s="12">
        <v>20</v>
      </c>
      <c r="E8" s="13">
        <v>55</v>
      </c>
      <c r="F8" s="14">
        <v>50</v>
      </c>
      <c r="G8" s="14">
        <v>66</v>
      </c>
      <c r="H8" s="15">
        <f t="shared" si="0"/>
        <v>57</v>
      </c>
      <c r="I8" s="15">
        <f t="shared" si="1"/>
        <v>8.1853527718724504</v>
      </c>
      <c r="J8" s="16">
        <f t="shared" si="2"/>
        <v>14.360268020828858</v>
      </c>
      <c r="K8" s="17" t="s">
        <v>13</v>
      </c>
      <c r="L8" s="15">
        <f t="shared" si="3"/>
        <v>1140</v>
      </c>
      <c r="M8" s="9" t="s">
        <v>14</v>
      </c>
    </row>
    <row r="9" spans="1:13" ht="63.75" x14ac:dyDescent="0.25">
      <c r="A9" s="9">
        <f t="shared" si="4"/>
        <v>6</v>
      </c>
      <c r="B9" s="10" t="s">
        <v>23</v>
      </c>
      <c r="C9" s="9" t="s">
        <v>12</v>
      </c>
      <c r="D9" s="12">
        <v>3</v>
      </c>
      <c r="E9" s="13">
        <v>337</v>
      </c>
      <c r="F9" s="14">
        <v>310</v>
      </c>
      <c r="G9" s="14">
        <v>316</v>
      </c>
      <c r="H9" s="15">
        <f t="shared" si="0"/>
        <v>321</v>
      </c>
      <c r="I9" s="15">
        <f t="shared" si="1"/>
        <v>14.177446878757825</v>
      </c>
      <c r="J9" s="16">
        <f t="shared" si="2"/>
        <v>4.4166501179930924</v>
      </c>
      <c r="K9" s="17" t="s">
        <v>13</v>
      </c>
      <c r="L9" s="15">
        <f t="shared" si="3"/>
        <v>963</v>
      </c>
      <c r="M9" s="9" t="s">
        <v>14</v>
      </c>
    </row>
    <row r="10" spans="1:13" ht="114.75" x14ac:dyDescent="0.25">
      <c r="A10" s="9">
        <f t="shared" si="4"/>
        <v>7</v>
      </c>
      <c r="B10" s="10" t="s">
        <v>38</v>
      </c>
      <c r="C10" s="9" t="s">
        <v>12</v>
      </c>
      <c r="D10" s="12">
        <v>4</v>
      </c>
      <c r="E10" s="13">
        <v>160</v>
      </c>
      <c r="F10" s="14">
        <v>170</v>
      </c>
      <c r="G10" s="14">
        <v>197</v>
      </c>
      <c r="H10" s="15">
        <f t="shared" si="0"/>
        <v>175.66666666666666</v>
      </c>
      <c r="I10" s="15">
        <f t="shared" si="1"/>
        <v>19.139836293274126</v>
      </c>
      <c r="J10" s="16">
        <f t="shared" si="2"/>
        <v>10.895542481939732</v>
      </c>
      <c r="K10" s="17" t="s">
        <v>13</v>
      </c>
      <c r="L10" s="15">
        <f t="shared" si="3"/>
        <v>702.66666666666663</v>
      </c>
      <c r="M10" s="9" t="s">
        <v>14</v>
      </c>
    </row>
    <row r="11" spans="1:13" ht="51" x14ac:dyDescent="0.25">
      <c r="A11" s="9">
        <f t="shared" si="4"/>
        <v>8</v>
      </c>
      <c r="B11" s="10" t="s">
        <v>24</v>
      </c>
      <c r="C11" s="9" t="s">
        <v>12</v>
      </c>
      <c r="D11" s="12">
        <v>15</v>
      </c>
      <c r="E11" s="13">
        <v>605</v>
      </c>
      <c r="F11" s="14">
        <v>715.5</v>
      </c>
      <c r="G11" s="14">
        <v>519</v>
      </c>
      <c r="H11" s="15">
        <f t="shared" si="0"/>
        <v>613.16666666666663</v>
      </c>
      <c r="I11" s="15">
        <f t="shared" si="1"/>
        <v>98.504230027615222</v>
      </c>
      <c r="J11" s="16">
        <f t="shared" si="2"/>
        <v>16.06483773214709</v>
      </c>
      <c r="K11" s="17" t="s">
        <v>13</v>
      </c>
      <c r="L11" s="15">
        <f t="shared" si="3"/>
        <v>9197.5</v>
      </c>
      <c r="M11" s="9" t="s">
        <v>14</v>
      </c>
    </row>
    <row r="12" spans="1:13" ht="89.25" x14ac:dyDescent="0.25">
      <c r="A12" s="9">
        <f t="shared" si="4"/>
        <v>9</v>
      </c>
      <c r="B12" s="10" t="s">
        <v>25</v>
      </c>
      <c r="C12" s="9" t="s">
        <v>12</v>
      </c>
      <c r="D12" s="12">
        <v>4</v>
      </c>
      <c r="E12" s="13">
        <v>123</v>
      </c>
      <c r="F12" s="14">
        <v>110</v>
      </c>
      <c r="G12" s="14">
        <v>108</v>
      </c>
      <c r="H12" s="15">
        <f t="shared" si="0"/>
        <v>113.66666666666667</v>
      </c>
      <c r="I12" s="15">
        <f t="shared" si="1"/>
        <v>8.1445278152470788</v>
      </c>
      <c r="J12" s="16">
        <f t="shared" si="2"/>
        <v>7.1652737377540285</v>
      </c>
      <c r="K12" s="17" t="s">
        <v>13</v>
      </c>
      <c r="L12" s="15">
        <f t="shared" si="3"/>
        <v>454.66666666666663</v>
      </c>
      <c r="M12" s="9" t="s">
        <v>14</v>
      </c>
    </row>
    <row r="13" spans="1:13" ht="51" x14ac:dyDescent="0.25">
      <c r="A13" s="9">
        <f t="shared" si="4"/>
        <v>10</v>
      </c>
      <c r="B13" s="19" t="s">
        <v>26</v>
      </c>
      <c r="C13" s="9" t="s">
        <v>12</v>
      </c>
      <c r="D13" s="12">
        <v>50</v>
      </c>
      <c r="E13" s="13">
        <v>56</v>
      </c>
      <c r="F13" s="14">
        <v>34</v>
      </c>
      <c r="G13" s="14">
        <v>36.049999999999997</v>
      </c>
      <c r="H13" s="15">
        <f t="shared" si="0"/>
        <v>42.016666666666666</v>
      </c>
      <c r="I13" s="15">
        <f t="shared" si="1"/>
        <v>12.153223166441624</v>
      </c>
      <c r="J13" s="16">
        <f t="shared" si="2"/>
        <v>28.924767552022907</v>
      </c>
      <c r="K13" s="17" t="s">
        <v>13</v>
      </c>
      <c r="L13" s="15">
        <f>(D13/3)*(E13+F13+G13)</f>
        <v>2100.8333333333335</v>
      </c>
      <c r="M13" s="9" t="s">
        <v>14</v>
      </c>
    </row>
    <row r="14" spans="1:13" ht="63.75" x14ac:dyDescent="0.25">
      <c r="A14" s="9">
        <f>A13+1</f>
        <v>11</v>
      </c>
      <c r="B14" s="19" t="s">
        <v>27</v>
      </c>
      <c r="C14" s="9" t="s">
        <v>16</v>
      </c>
      <c r="D14" s="12">
        <v>2</v>
      </c>
      <c r="E14" s="13">
        <v>795</v>
      </c>
      <c r="F14" s="14">
        <v>700</v>
      </c>
      <c r="G14" s="14">
        <v>784</v>
      </c>
      <c r="H14" s="15">
        <f t="shared" si="0"/>
        <v>759.66666666666663</v>
      </c>
      <c r="I14" s="15">
        <f t="shared" si="1"/>
        <v>51.96473162957097</v>
      </c>
      <c r="J14" s="16">
        <f t="shared" si="2"/>
        <v>6.8404648920014441</v>
      </c>
      <c r="K14" s="17" t="s">
        <v>13</v>
      </c>
      <c r="L14" s="15">
        <f t="shared" ref="L14:L18" si="5">(D14/3)*(E14+F14+G14)</f>
        <v>1519.3333333333333</v>
      </c>
      <c r="M14" s="9" t="s">
        <v>14</v>
      </c>
    </row>
    <row r="15" spans="1:13" ht="89.25" x14ac:dyDescent="0.25">
      <c r="A15" s="9">
        <v>12</v>
      </c>
      <c r="B15" s="10" t="s">
        <v>28</v>
      </c>
      <c r="C15" s="9" t="s">
        <v>12</v>
      </c>
      <c r="D15" s="12">
        <v>50</v>
      </c>
      <c r="E15" s="13">
        <v>53</v>
      </c>
      <c r="F15" s="14">
        <v>50</v>
      </c>
      <c r="G15" s="14">
        <v>54</v>
      </c>
      <c r="H15" s="15">
        <f t="shared" si="0"/>
        <v>52.333333333333336</v>
      </c>
      <c r="I15" s="15">
        <f t="shared" si="1"/>
        <v>2.0816659994661326</v>
      </c>
      <c r="J15" s="16">
        <f t="shared" si="2"/>
        <v>3.977705731463947</v>
      </c>
      <c r="K15" s="17" t="s">
        <v>13</v>
      </c>
      <c r="L15" s="15">
        <f t="shared" si="5"/>
        <v>2616.666666666667</v>
      </c>
      <c r="M15" s="9" t="s">
        <v>14</v>
      </c>
    </row>
    <row r="16" spans="1:13" ht="89.25" x14ac:dyDescent="0.25">
      <c r="A16" s="9">
        <f>A15+1</f>
        <v>13</v>
      </c>
      <c r="B16" s="10" t="s">
        <v>29</v>
      </c>
      <c r="C16" s="9" t="s">
        <v>12</v>
      </c>
      <c r="D16" s="12">
        <v>50</v>
      </c>
      <c r="E16" s="13">
        <v>133</v>
      </c>
      <c r="F16" s="14">
        <v>138</v>
      </c>
      <c r="G16" s="14">
        <v>129</v>
      </c>
      <c r="H16" s="15">
        <f t="shared" si="0"/>
        <v>133.33333333333334</v>
      </c>
      <c r="I16" s="15">
        <f t="shared" si="1"/>
        <v>4.5092497528228943</v>
      </c>
      <c r="J16" s="16">
        <f t="shared" si="2"/>
        <v>3.3819373146171707</v>
      </c>
      <c r="K16" s="17" t="s">
        <v>13</v>
      </c>
      <c r="L16" s="15">
        <f t="shared" si="5"/>
        <v>6666.666666666667</v>
      </c>
      <c r="M16" s="9" t="s">
        <v>14</v>
      </c>
    </row>
    <row r="17" spans="1:13" ht="51" x14ac:dyDescent="0.25">
      <c r="A17" s="9">
        <f t="shared" ref="A17:A18" si="6">A16+1</f>
        <v>14</v>
      </c>
      <c r="B17" s="10" t="s">
        <v>30</v>
      </c>
      <c r="C17" s="9" t="s">
        <v>12</v>
      </c>
      <c r="D17" s="12">
        <v>100</v>
      </c>
      <c r="E17" s="13">
        <v>37</v>
      </c>
      <c r="F17" s="14">
        <v>35</v>
      </c>
      <c r="G17" s="14">
        <v>38</v>
      </c>
      <c r="H17" s="15">
        <f t="shared" si="0"/>
        <v>36.666666666666664</v>
      </c>
      <c r="I17" s="15">
        <f t="shared" si="1"/>
        <v>1.5275252316519465</v>
      </c>
      <c r="J17" s="18">
        <f t="shared" si="2"/>
        <v>4.1659779045053087</v>
      </c>
      <c r="K17" s="17" t="s">
        <v>13</v>
      </c>
      <c r="L17" s="15">
        <f t="shared" si="5"/>
        <v>3666.666666666667</v>
      </c>
      <c r="M17" s="9" t="s">
        <v>14</v>
      </c>
    </row>
    <row r="18" spans="1:13" ht="51" x14ac:dyDescent="0.25">
      <c r="A18" s="9">
        <f t="shared" si="6"/>
        <v>15</v>
      </c>
      <c r="B18" s="10" t="s">
        <v>31</v>
      </c>
      <c r="C18" s="9" t="s">
        <v>12</v>
      </c>
      <c r="D18" s="12">
        <v>10</v>
      </c>
      <c r="E18" s="13">
        <v>80</v>
      </c>
      <c r="F18" s="14">
        <v>75</v>
      </c>
      <c r="G18" s="14">
        <v>69</v>
      </c>
      <c r="H18" s="15">
        <f t="shared" si="0"/>
        <v>74.666666666666671</v>
      </c>
      <c r="I18" s="15">
        <f t="shared" si="1"/>
        <v>5.5075705472861021</v>
      </c>
      <c r="J18" s="16">
        <f t="shared" si="2"/>
        <v>7.3762105544010286</v>
      </c>
      <c r="K18" s="17" t="s">
        <v>13</v>
      </c>
      <c r="L18" s="15">
        <f t="shared" si="5"/>
        <v>746.66666666666674</v>
      </c>
      <c r="M18" s="9" t="s">
        <v>14</v>
      </c>
    </row>
    <row r="19" spans="1:13" x14ac:dyDescent="0.25">
      <c r="A19" s="20"/>
      <c r="B19" s="21" t="s">
        <v>17</v>
      </c>
      <c r="C19" s="22"/>
      <c r="D19" s="20"/>
      <c r="E19" s="23"/>
      <c r="F19" s="20"/>
      <c r="G19" s="20"/>
      <c r="H19" s="24"/>
      <c r="I19" s="25"/>
      <c r="J19" s="24"/>
      <c r="K19" s="25"/>
      <c r="L19" s="26">
        <f>SUM(L4:L18)</f>
        <v>45169.666666666657</v>
      </c>
      <c r="M19" s="20"/>
    </row>
  </sheetData>
  <mergeCells count="1">
    <mergeCell ref="B1:M1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I6" sqref="I6"/>
    </sheetView>
  </sheetViews>
  <sheetFormatPr defaultRowHeight="15" x14ac:dyDescent="0.25"/>
  <sheetData>
    <row r="1" spans="1:13" x14ac:dyDescent="0.25">
      <c r="A1" s="1"/>
      <c r="B1" s="55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5</v>
      </c>
      <c r="E3" s="8" t="s">
        <v>40</v>
      </c>
      <c r="F3" s="8" t="s">
        <v>40</v>
      </c>
      <c r="G3" s="8" t="s">
        <v>40</v>
      </c>
      <c r="H3" s="9" t="s">
        <v>6</v>
      </c>
      <c r="I3" s="6" t="s">
        <v>7</v>
      </c>
      <c r="J3" s="9" t="s">
        <v>8</v>
      </c>
      <c r="K3" s="6" t="s">
        <v>9</v>
      </c>
      <c r="L3" s="6" t="s">
        <v>10</v>
      </c>
      <c r="M3" s="6" t="s">
        <v>11</v>
      </c>
    </row>
    <row r="4" spans="1:13" ht="51" x14ac:dyDescent="0.25">
      <c r="A4" s="9">
        <v>1</v>
      </c>
      <c r="B4" s="10" t="s">
        <v>32</v>
      </c>
      <c r="C4" s="11" t="s">
        <v>16</v>
      </c>
      <c r="D4" s="12">
        <v>50</v>
      </c>
      <c r="E4" s="13">
        <v>34</v>
      </c>
      <c r="F4" s="14">
        <v>36</v>
      </c>
      <c r="G4" s="14">
        <v>36</v>
      </c>
      <c r="H4" s="15">
        <f t="shared" ref="H4:H7" si="0">(E4+F4+G4)/3</f>
        <v>35.333333333333336</v>
      </c>
      <c r="I4" s="15">
        <f t="shared" ref="I4:I7" si="1">SQRT((((E4-H4)^2)+((F4-H4)^2)+((G4-H4)^2))/(3-1))</f>
        <v>1.1547005383792517</v>
      </c>
      <c r="J4" s="16">
        <f t="shared" ref="J4:J7" si="2">(I4/H4)*100</f>
        <v>3.2680203916393911</v>
      </c>
      <c r="K4" s="17" t="s">
        <v>13</v>
      </c>
      <c r="L4" s="15">
        <f t="shared" ref="L4:L7" si="3">(D4/3)*(E4+F4+G4)</f>
        <v>1766.6666666666667</v>
      </c>
      <c r="M4" s="9" t="s">
        <v>14</v>
      </c>
    </row>
    <row r="5" spans="1:13" ht="51" x14ac:dyDescent="0.25">
      <c r="A5" s="9">
        <f>A4+1</f>
        <v>2</v>
      </c>
      <c r="B5" s="10" t="s">
        <v>33</v>
      </c>
      <c r="C5" s="11" t="s">
        <v>16</v>
      </c>
      <c r="D5" s="12">
        <v>20</v>
      </c>
      <c r="E5" s="13">
        <v>56</v>
      </c>
      <c r="F5" s="14">
        <v>52</v>
      </c>
      <c r="G5" s="14">
        <v>56</v>
      </c>
      <c r="H5" s="15">
        <f t="shared" si="0"/>
        <v>54.666666666666664</v>
      </c>
      <c r="I5" s="15">
        <f t="shared" si="1"/>
        <v>2.3094010767585029</v>
      </c>
      <c r="J5" s="16">
        <f t="shared" si="2"/>
        <v>4.2245141648021391</v>
      </c>
      <c r="K5" s="17" t="s">
        <v>13</v>
      </c>
      <c r="L5" s="15">
        <f t="shared" si="3"/>
        <v>1093.3333333333335</v>
      </c>
      <c r="M5" s="9" t="s">
        <v>14</v>
      </c>
    </row>
    <row r="6" spans="1:13" ht="51" x14ac:dyDescent="0.25">
      <c r="A6" s="9">
        <f>A5+1</f>
        <v>3</v>
      </c>
      <c r="B6" s="10" t="s">
        <v>34</v>
      </c>
      <c r="C6" s="11" t="s">
        <v>16</v>
      </c>
      <c r="D6" s="12">
        <v>4</v>
      </c>
      <c r="E6" s="13">
        <v>114</v>
      </c>
      <c r="F6" s="14">
        <v>107</v>
      </c>
      <c r="G6" s="14">
        <v>120</v>
      </c>
      <c r="H6" s="15">
        <f t="shared" si="0"/>
        <v>113.66666666666667</v>
      </c>
      <c r="I6" s="15">
        <f t="shared" si="1"/>
        <v>6.5064070986477116</v>
      </c>
      <c r="J6" s="16">
        <f t="shared" si="2"/>
        <v>5.7241118169921217</v>
      </c>
      <c r="K6" s="17" t="s">
        <v>13</v>
      </c>
      <c r="L6" s="15">
        <f t="shared" ref="L6" si="4">(D6/3)*(E6+F6+G6)</f>
        <v>454.66666666666663</v>
      </c>
      <c r="M6" s="9" t="s">
        <v>14</v>
      </c>
    </row>
    <row r="7" spans="1:13" ht="51" x14ac:dyDescent="0.25">
      <c r="A7" s="9">
        <v>4</v>
      </c>
      <c r="B7" s="10" t="s">
        <v>35</v>
      </c>
      <c r="C7" s="11" t="s">
        <v>15</v>
      </c>
      <c r="D7" s="12">
        <v>100</v>
      </c>
      <c r="E7" s="13">
        <v>34</v>
      </c>
      <c r="F7" s="14">
        <v>37</v>
      </c>
      <c r="G7" s="14">
        <v>34</v>
      </c>
      <c r="H7" s="15">
        <f t="shared" si="0"/>
        <v>35</v>
      </c>
      <c r="I7" s="15">
        <f t="shared" si="1"/>
        <v>1.7320508075688772</v>
      </c>
      <c r="J7" s="18">
        <f t="shared" si="2"/>
        <v>4.948716593053935</v>
      </c>
      <c r="K7" s="17" t="s">
        <v>13</v>
      </c>
      <c r="L7" s="15">
        <f t="shared" si="3"/>
        <v>3500.0000000000005</v>
      </c>
      <c r="M7" s="9" t="s">
        <v>14</v>
      </c>
    </row>
    <row r="8" spans="1:13" x14ac:dyDescent="0.25">
      <c r="A8" s="20"/>
      <c r="B8" s="21" t="s">
        <v>17</v>
      </c>
      <c r="C8" s="22"/>
      <c r="D8" s="20"/>
      <c r="E8" s="23"/>
      <c r="F8" s="20"/>
      <c r="G8" s="20"/>
      <c r="H8" s="24"/>
      <c r="I8" s="25"/>
      <c r="J8" s="24"/>
      <c r="K8" s="25"/>
      <c r="L8" s="26">
        <f>SUM(L4:L7)</f>
        <v>6814.666666666667</v>
      </c>
      <c r="M8" s="20"/>
    </row>
  </sheetData>
  <mergeCells count="1">
    <mergeCell ref="B1:M1"/>
  </mergeCells>
  <pageMargins left="0.7" right="0.7" top="0.75" bottom="0.75" header="0.3" footer="0.3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opLeftCell="A10" workbookViewId="0">
      <selection activeCell="N3" sqref="N3"/>
    </sheetView>
  </sheetViews>
  <sheetFormatPr defaultRowHeight="15" x14ac:dyDescent="0.25"/>
  <sheetData>
    <row r="1" spans="1:13" x14ac:dyDescent="0.25">
      <c r="A1" s="1"/>
      <c r="B1" s="27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5</v>
      </c>
      <c r="E3" s="8" t="s">
        <v>41</v>
      </c>
      <c r="F3" s="8" t="s">
        <v>41</v>
      </c>
      <c r="G3" s="8" t="s">
        <v>41</v>
      </c>
      <c r="H3" s="9" t="s">
        <v>6</v>
      </c>
      <c r="I3" s="6" t="s">
        <v>7</v>
      </c>
      <c r="J3" s="9" t="s">
        <v>8</v>
      </c>
      <c r="K3" s="6" t="s">
        <v>9</v>
      </c>
      <c r="L3" s="6" t="s">
        <v>10</v>
      </c>
      <c r="M3" s="6" t="s">
        <v>11</v>
      </c>
    </row>
    <row r="4" spans="1:13" ht="25.5" x14ac:dyDescent="0.25">
      <c r="A4" s="9">
        <v>1</v>
      </c>
      <c r="B4" s="10" t="s">
        <v>36</v>
      </c>
      <c r="C4" s="11" t="s">
        <v>16</v>
      </c>
      <c r="D4" s="12">
        <v>60</v>
      </c>
      <c r="E4" s="13">
        <v>50</v>
      </c>
      <c r="F4" s="14">
        <v>53</v>
      </c>
      <c r="G4" s="14">
        <v>45</v>
      </c>
      <c r="H4" s="15">
        <f t="shared" ref="H4:H5" si="0">(E4+F4+G4)/3</f>
        <v>49.333333333333336</v>
      </c>
      <c r="I4" s="15">
        <f t="shared" ref="I4:I5" si="1">SQRT((((E4-H4)^2)+((F4-H4)^2)+((G4-H4)^2))/(3-1))</f>
        <v>4.0414518843273806</v>
      </c>
      <c r="J4" s="16">
        <f t="shared" ref="J4:J5" si="2">(I4/H4)*100</f>
        <v>8.1921321979609072</v>
      </c>
      <c r="K4" s="17" t="s">
        <v>13</v>
      </c>
      <c r="L4" s="15">
        <f t="shared" ref="L4:L5" si="3">(D4/3)*(E4+F4+G4)</f>
        <v>2960</v>
      </c>
      <c r="M4" s="9" t="s">
        <v>14</v>
      </c>
    </row>
    <row r="5" spans="1:13" ht="51" x14ac:dyDescent="0.25">
      <c r="A5" s="9">
        <f>A4+1</f>
        <v>2</v>
      </c>
      <c r="B5" s="10" t="s">
        <v>37</v>
      </c>
      <c r="C5" s="11" t="s">
        <v>16</v>
      </c>
      <c r="D5" s="12">
        <v>10</v>
      </c>
      <c r="E5" s="13">
        <v>83</v>
      </c>
      <c r="F5" s="14">
        <v>99</v>
      </c>
      <c r="G5" s="14">
        <v>89</v>
      </c>
      <c r="H5" s="15">
        <f t="shared" si="0"/>
        <v>90.333333333333329</v>
      </c>
      <c r="I5" s="15">
        <f t="shared" si="1"/>
        <v>8.0829037686547611</v>
      </c>
      <c r="J5" s="16">
        <f t="shared" si="2"/>
        <v>8.9478639505403255</v>
      </c>
      <c r="K5" s="17" t="s">
        <v>13</v>
      </c>
      <c r="L5" s="15">
        <f t="shared" si="3"/>
        <v>903.33333333333337</v>
      </c>
      <c r="M5" s="9" t="s">
        <v>14</v>
      </c>
    </row>
    <row r="6" spans="1:13" x14ac:dyDescent="0.25">
      <c r="A6" s="20"/>
      <c r="B6" s="21" t="s">
        <v>17</v>
      </c>
      <c r="C6" s="22"/>
      <c r="D6" s="20"/>
      <c r="E6" s="23"/>
      <c r="F6" s="20"/>
      <c r="G6" s="20"/>
      <c r="H6" s="24"/>
      <c r="I6" s="25"/>
      <c r="J6" s="24"/>
      <c r="K6" s="25"/>
      <c r="L6" s="26">
        <f>SUM(L4:L5)</f>
        <v>3863.3333333333335</v>
      </c>
      <c r="M6" s="20"/>
    </row>
  </sheetData>
  <pageMargins left="0.7" right="0.7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25" workbookViewId="0">
      <selection activeCell="L18" sqref="L18"/>
    </sheetView>
  </sheetViews>
  <sheetFormatPr defaultRowHeight="15" x14ac:dyDescent="0.25"/>
  <sheetData>
    <row r="1" spans="1:13" x14ac:dyDescent="0.25">
      <c r="A1" s="1"/>
      <c r="B1" s="55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5</v>
      </c>
      <c r="E3" s="8" t="s">
        <v>41</v>
      </c>
      <c r="F3" s="8" t="s">
        <v>41</v>
      </c>
      <c r="G3" s="8" t="s">
        <v>41</v>
      </c>
      <c r="H3" s="9" t="s">
        <v>6</v>
      </c>
      <c r="I3" s="6" t="s">
        <v>7</v>
      </c>
      <c r="J3" s="9" t="s">
        <v>8</v>
      </c>
      <c r="K3" s="6" t="s">
        <v>9</v>
      </c>
      <c r="L3" s="6" t="s">
        <v>10</v>
      </c>
      <c r="M3" s="6" t="s">
        <v>11</v>
      </c>
    </row>
    <row r="4" spans="1:13" ht="25.5" x14ac:dyDescent="0.25">
      <c r="A4" s="9">
        <v>1</v>
      </c>
      <c r="B4" s="10" t="s">
        <v>36</v>
      </c>
      <c r="C4" s="11" t="s">
        <v>16</v>
      </c>
      <c r="D4" s="12">
        <v>60</v>
      </c>
      <c r="E4" s="13">
        <v>50</v>
      </c>
      <c r="F4" s="14">
        <v>53</v>
      </c>
      <c r="G4" s="14">
        <v>45</v>
      </c>
      <c r="H4" s="15">
        <f t="shared" ref="H4:H5" si="0">(E4+F4+G4)/3</f>
        <v>49.333333333333336</v>
      </c>
      <c r="I4" s="15">
        <f t="shared" ref="I4:I5" si="1">SQRT((((E4-H4)^2)+((F4-H4)^2)+((G4-H4)^2))/(3-1))</f>
        <v>4.0414518843273806</v>
      </c>
      <c r="J4" s="16">
        <f t="shared" ref="J4:J5" si="2">(I4/H4)*100</f>
        <v>8.1921321979609072</v>
      </c>
      <c r="K4" s="17" t="s">
        <v>13</v>
      </c>
      <c r="L4" s="15">
        <f t="shared" ref="L4:L5" si="3">(D4/3)*(E4+F4+G4)</f>
        <v>2960</v>
      </c>
      <c r="M4" s="9" t="s">
        <v>14</v>
      </c>
    </row>
    <row r="5" spans="1:13" ht="51" x14ac:dyDescent="0.25">
      <c r="A5" s="9">
        <f>A4+1</f>
        <v>2</v>
      </c>
      <c r="B5" s="10" t="s">
        <v>37</v>
      </c>
      <c r="C5" s="11" t="s">
        <v>16</v>
      </c>
      <c r="D5" s="12">
        <v>10</v>
      </c>
      <c r="E5" s="13">
        <v>83</v>
      </c>
      <c r="F5" s="14">
        <v>99</v>
      </c>
      <c r="G5" s="14">
        <v>89</v>
      </c>
      <c r="H5" s="15">
        <f t="shared" si="0"/>
        <v>90.333333333333329</v>
      </c>
      <c r="I5" s="15">
        <f t="shared" si="1"/>
        <v>8.0829037686547611</v>
      </c>
      <c r="J5" s="16">
        <f t="shared" si="2"/>
        <v>8.9478639505403255</v>
      </c>
      <c r="K5" s="17" t="s">
        <v>13</v>
      </c>
      <c r="L5" s="15">
        <f t="shared" si="3"/>
        <v>903.33333333333337</v>
      </c>
      <c r="M5" s="9" t="s">
        <v>14</v>
      </c>
    </row>
    <row r="6" spans="1:13" x14ac:dyDescent="0.25">
      <c r="A6" s="20"/>
      <c r="B6" s="21" t="s">
        <v>17</v>
      </c>
      <c r="C6" s="22"/>
      <c r="D6" s="20"/>
      <c r="E6" s="23"/>
      <c r="F6" s="20"/>
      <c r="G6" s="20"/>
      <c r="H6" s="24"/>
      <c r="I6" s="25"/>
      <c r="J6" s="24"/>
      <c r="K6" s="25"/>
      <c r="L6" s="26">
        <f>SUM(L4:L5)</f>
        <v>3863.3333333333335</v>
      </c>
      <c r="M6" s="20"/>
    </row>
    <row r="15" spans="1:13" x14ac:dyDescent="0.25">
      <c r="A15" s="1"/>
      <c r="B15" s="55" t="s">
        <v>0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</row>
    <row r="16" spans="1:13" x14ac:dyDescent="0.25">
      <c r="A16" s="1"/>
      <c r="B16" s="2" t="s">
        <v>1</v>
      </c>
      <c r="C16" s="3"/>
      <c r="D16" s="3"/>
      <c r="E16" s="4"/>
      <c r="F16" s="3"/>
      <c r="G16" s="3"/>
      <c r="H16" s="5"/>
      <c r="I16" s="3"/>
      <c r="J16" s="5"/>
      <c r="K16" s="3"/>
      <c r="L16" s="3"/>
      <c r="M16" s="3"/>
    </row>
    <row r="17" spans="1:13" ht="127.5" x14ac:dyDescent="0.25">
      <c r="A17" s="6" t="s">
        <v>2</v>
      </c>
      <c r="B17" s="7" t="s">
        <v>3</v>
      </c>
      <c r="C17" s="6" t="s">
        <v>4</v>
      </c>
      <c r="D17" s="6" t="s">
        <v>5</v>
      </c>
      <c r="E17" s="8" t="s">
        <v>45</v>
      </c>
      <c r="F17" s="8" t="s">
        <v>45</v>
      </c>
      <c r="G17" s="8" t="s">
        <v>46</v>
      </c>
      <c r="H17" s="9" t="s">
        <v>6</v>
      </c>
      <c r="I17" s="6" t="s">
        <v>7</v>
      </c>
      <c r="J17" s="9" t="s">
        <v>8</v>
      </c>
      <c r="K17" s="6" t="s">
        <v>9</v>
      </c>
      <c r="L17" s="6" t="s">
        <v>10</v>
      </c>
      <c r="M17" s="6" t="s">
        <v>11</v>
      </c>
    </row>
    <row r="18" spans="1:13" ht="75.75" thickBot="1" x14ac:dyDescent="0.3">
      <c r="A18" s="29">
        <v>1</v>
      </c>
      <c r="B18" s="30" t="s">
        <v>42</v>
      </c>
      <c r="C18" s="31" t="s">
        <v>15</v>
      </c>
      <c r="D18" s="32">
        <v>250</v>
      </c>
      <c r="E18" s="33">
        <v>84.69</v>
      </c>
      <c r="F18" s="34">
        <v>95.7</v>
      </c>
      <c r="G18" s="34">
        <v>99.09</v>
      </c>
      <c r="H18" s="31">
        <v>93.16</v>
      </c>
      <c r="I18" s="31">
        <f t="shared" ref="I18:I19" si="4">SQRT((((E18-H18)^2)+((F18-H18)^2)+((G18-H18)^2))/(3-1))</f>
        <v>7.5285257520978206</v>
      </c>
      <c r="J18" s="31">
        <f t="shared" ref="J18:J19" si="5">(I18/H18)*100</f>
        <v>8.0812856935356603</v>
      </c>
      <c r="K18" s="31" t="s">
        <v>13</v>
      </c>
      <c r="L18" s="31">
        <f t="shared" ref="L18:L19" si="6">(D18/3)*(E18+F18+G18)</f>
        <v>23290</v>
      </c>
      <c r="M18" s="35" t="s">
        <v>14</v>
      </c>
    </row>
    <row r="19" spans="1:13" ht="75.75" thickBot="1" x14ac:dyDescent="0.3">
      <c r="A19" s="29">
        <v>2</v>
      </c>
      <c r="B19" s="30" t="s">
        <v>43</v>
      </c>
      <c r="C19" s="31" t="s">
        <v>12</v>
      </c>
      <c r="D19" s="32">
        <v>200</v>
      </c>
      <c r="E19" s="33">
        <v>83.56</v>
      </c>
      <c r="F19" s="34">
        <v>94.42</v>
      </c>
      <c r="G19" s="34">
        <v>97.77</v>
      </c>
      <c r="H19" s="31">
        <v>91.92</v>
      </c>
      <c r="I19" s="31">
        <f t="shared" si="4"/>
        <v>7.4283948468023668</v>
      </c>
      <c r="J19" s="36">
        <f t="shared" si="5"/>
        <v>8.0813695026135406</v>
      </c>
      <c r="K19" s="31" t="s">
        <v>13</v>
      </c>
      <c r="L19" s="31">
        <f t="shared" si="6"/>
        <v>18383.333333333336</v>
      </c>
      <c r="M19" s="35" t="s">
        <v>14</v>
      </c>
    </row>
    <row r="20" spans="1:13" ht="75.75" thickBot="1" x14ac:dyDescent="0.3">
      <c r="A20" s="29">
        <v>3</v>
      </c>
      <c r="B20" s="30" t="s">
        <v>44</v>
      </c>
      <c r="C20" s="31" t="s">
        <v>12</v>
      </c>
      <c r="D20" s="32">
        <v>50</v>
      </c>
      <c r="E20" s="33">
        <v>64.61</v>
      </c>
      <c r="F20" s="34">
        <v>73.010000000000005</v>
      </c>
      <c r="G20" s="34">
        <v>75.59</v>
      </c>
      <c r="H20" s="31">
        <v>71.069999999999993</v>
      </c>
      <c r="I20" s="31">
        <f>SQRT((((E20-H20)^2)+((F20-H20)^2)+((G20-H20)^2))/(3-1))</f>
        <v>5.7413238891391618</v>
      </c>
      <c r="J20" s="31">
        <v>8.1</v>
      </c>
      <c r="K20" s="31" t="s">
        <v>13</v>
      </c>
      <c r="L20" s="31">
        <v>3553.5</v>
      </c>
      <c r="M20" s="35" t="s">
        <v>14</v>
      </c>
    </row>
    <row r="21" spans="1:13" ht="75.75" thickBot="1" x14ac:dyDescent="0.3">
      <c r="A21" s="29">
        <v>4</v>
      </c>
      <c r="B21" s="30" t="s">
        <v>47</v>
      </c>
      <c r="C21" s="35" t="s">
        <v>16</v>
      </c>
      <c r="D21" s="32">
        <v>250</v>
      </c>
      <c r="E21" s="33">
        <v>62.61</v>
      </c>
      <c r="F21" s="34">
        <v>60.8</v>
      </c>
      <c r="G21" s="34">
        <v>73.25</v>
      </c>
      <c r="H21" s="31">
        <v>68.87</v>
      </c>
      <c r="I21" s="31">
        <f t="shared" ref="I21" si="7">SQRT((((E21-H21)^2)+((F21-H21)^2)+((G21-H21)^2))/(3-1))</f>
        <v>7.8580181979936947</v>
      </c>
      <c r="J21" s="31">
        <v>8.1</v>
      </c>
      <c r="K21" s="31" t="s">
        <v>13</v>
      </c>
      <c r="L21" s="31">
        <v>17217.5</v>
      </c>
      <c r="M21" s="35" t="s">
        <v>14</v>
      </c>
    </row>
    <row r="22" spans="1:13" ht="16.5" thickBot="1" x14ac:dyDescent="0.3">
      <c r="A22" s="37"/>
      <c r="B22" s="38" t="s">
        <v>17</v>
      </c>
      <c r="C22" s="39"/>
      <c r="D22" s="38"/>
      <c r="E22" s="38"/>
      <c r="F22" s="38"/>
      <c r="G22" s="38"/>
      <c r="H22" s="38"/>
      <c r="I22" s="38"/>
      <c r="J22" s="38"/>
      <c r="K22" s="38"/>
      <c r="L22" s="40">
        <v>62444.33</v>
      </c>
      <c r="M22" s="38"/>
    </row>
  </sheetData>
  <mergeCells count="2">
    <mergeCell ref="B1:M1"/>
    <mergeCell ref="B15:M1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>
      <selection activeCell="A3" sqref="A3:M6"/>
    </sheetView>
  </sheetViews>
  <sheetFormatPr defaultRowHeight="15" x14ac:dyDescent="0.25"/>
  <sheetData>
    <row r="1" spans="1:13" x14ac:dyDescent="0.25">
      <c r="A1" s="1"/>
      <c r="B1" s="27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5</v>
      </c>
      <c r="E3" s="8" t="s">
        <v>41</v>
      </c>
      <c r="F3" s="8" t="s">
        <v>41</v>
      </c>
      <c r="G3" s="8" t="s">
        <v>41</v>
      </c>
      <c r="H3" s="9" t="s">
        <v>6</v>
      </c>
      <c r="I3" s="6" t="s">
        <v>7</v>
      </c>
      <c r="J3" s="9" t="s">
        <v>8</v>
      </c>
      <c r="K3" s="6" t="s">
        <v>9</v>
      </c>
      <c r="L3" s="6" t="s">
        <v>10</v>
      </c>
      <c r="M3" s="6" t="s">
        <v>11</v>
      </c>
    </row>
    <row r="4" spans="1:13" ht="25.5" x14ac:dyDescent="0.25">
      <c r="A4" s="9">
        <v>1</v>
      </c>
      <c r="B4" s="10" t="s">
        <v>36</v>
      </c>
      <c r="C4" s="11" t="s">
        <v>16</v>
      </c>
      <c r="D4" s="12">
        <v>60</v>
      </c>
      <c r="E4" s="13">
        <v>50</v>
      </c>
      <c r="F4" s="14">
        <v>53</v>
      </c>
      <c r="G4" s="14">
        <v>45</v>
      </c>
      <c r="H4" s="15">
        <f t="shared" ref="H4:H5" si="0">(E4+F4+G4)/3</f>
        <v>49.333333333333336</v>
      </c>
      <c r="I4" s="15">
        <f t="shared" ref="I4:I5" si="1">SQRT((((E4-H4)^2)+((F4-H4)^2)+((G4-H4)^2))/(3-1))</f>
        <v>4.0414518843273806</v>
      </c>
      <c r="J4" s="16">
        <f t="shared" ref="J4:J5" si="2">(I4/H4)*100</f>
        <v>8.1921321979609072</v>
      </c>
      <c r="K4" s="17" t="s">
        <v>13</v>
      </c>
      <c r="L4" s="15">
        <f>(D4/3)*(E4+F4+G4)</f>
        <v>2960</v>
      </c>
      <c r="M4" s="9" t="s">
        <v>14</v>
      </c>
    </row>
    <row r="5" spans="1:13" ht="51" x14ac:dyDescent="0.25">
      <c r="A5" s="9">
        <f>A4+1</f>
        <v>2</v>
      </c>
      <c r="B5" s="10" t="s">
        <v>37</v>
      </c>
      <c r="C5" s="11" t="s">
        <v>16</v>
      </c>
      <c r="D5" s="12">
        <v>10</v>
      </c>
      <c r="E5" s="13">
        <v>83</v>
      </c>
      <c r="F5" s="14">
        <v>99</v>
      </c>
      <c r="G5" s="14">
        <v>89</v>
      </c>
      <c r="H5" s="15">
        <f t="shared" si="0"/>
        <v>90.333333333333329</v>
      </c>
      <c r="I5" s="15">
        <f t="shared" si="1"/>
        <v>8.0829037686547611</v>
      </c>
      <c r="J5" s="16">
        <f t="shared" si="2"/>
        <v>8.9478639505403255</v>
      </c>
      <c r="K5" s="17" t="s">
        <v>13</v>
      </c>
      <c r="L5" s="15">
        <f t="shared" ref="L5" si="3">(D5/3)*(E5+F5+G5)</f>
        <v>903.33333333333337</v>
      </c>
      <c r="M5" s="9" t="s">
        <v>14</v>
      </c>
    </row>
    <row r="6" spans="1:13" x14ac:dyDescent="0.25">
      <c r="A6" s="20"/>
      <c r="B6" s="21" t="s">
        <v>17</v>
      </c>
      <c r="C6" s="22"/>
      <c r="D6" s="20"/>
      <c r="E6" s="23"/>
      <c r="F6" s="20"/>
      <c r="G6" s="20"/>
      <c r="H6" s="24"/>
      <c r="I6" s="25"/>
      <c r="J6" s="24"/>
      <c r="K6" s="25"/>
      <c r="L6" s="26">
        <f>SUM(L4:L5)</f>
        <v>3863.3333333333335</v>
      </c>
      <c r="M6" s="2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K3" sqref="K3:K8"/>
    </sheetView>
  </sheetViews>
  <sheetFormatPr defaultRowHeight="15" x14ac:dyDescent="0.25"/>
  <sheetData>
    <row r="1" spans="1:13" x14ac:dyDescent="0.25">
      <c r="A1" s="1"/>
      <c r="B1" s="55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5</v>
      </c>
      <c r="E3" s="8" t="s">
        <v>40</v>
      </c>
      <c r="F3" s="8" t="s">
        <v>40</v>
      </c>
      <c r="G3" s="8" t="s">
        <v>40</v>
      </c>
      <c r="H3" s="9" t="s">
        <v>6</v>
      </c>
      <c r="I3" s="6" t="s">
        <v>7</v>
      </c>
      <c r="J3" s="9" t="s">
        <v>8</v>
      </c>
      <c r="K3" s="6" t="s">
        <v>9</v>
      </c>
      <c r="L3" s="6" t="s">
        <v>10</v>
      </c>
      <c r="M3" s="6" t="s">
        <v>11</v>
      </c>
    </row>
    <row r="4" spans="1:13" ht="51" x14ac:dyDescent="0.25">
      <c r="A4" s="9">
        <v>1</v>
      </c>
      <c r="B4" s="10" t="s">
        <v>32</v>
      </c>
      <c r="C4" s="11" t="s">
        <v>16</v>
      </c>
      <c r="D4" s="12">
        <v>50</v>
      </c>
      <c r="E4" s="13">
        <v>34</v>
      </c>
      <c r="F4" s="14">
        <v>36</v>
      </c>
      <c r="G4" s="14">
        <v>36</v>
      </c>
      <c r="H4" s="15">
        <f t="shared" ref="H4:H7" si="0">(E4+F4+G4)/3</f>
        <v>35.333333333333336</v>
      </c>
      <c r="I4" s="15">
        <f t="shared" ref="I4:I7" si="1">SQRT((((E4-H4)^2)+((F4-H4)^2)+((G4-H4)^2))/(3-1))</f>
        <v>1.1547005383792517</v>
      </c>
      <c r="J4" s="16">
        <f t="shared" ref="J4:J7" si="2">(I4/H4)*100</f>
        <v>3.2680203916393911</v>
      </c>
      <c r="K4" s="17" t="s">
        <v>13</v>
      </c>
      <c r="L4" s="15">
        <f t="shared" ref="L4:L7" si="3">(D4/3)*(E4+F4+G4)</f>
        <v>1766.6666666666667</v>
      </c>
      <c r="M4" s="9" t="s">
        <v>14</v>
      </c>
    </row>
    <row r="5" spans="1:13" ht="51" x14ac:dyDescent="0.25">
      <c r="A5" s="9">
        <f>A4+1</f>
        <v>2</v>
      </c>
      <c r="B5" s="10" t="s">
        <v>33</v>
      </c>
      <c r="C5" s="11" t="s">
        <v>16</v>
      </c>
      <c r="D5" s="12">
        <v>20</v>
      </c>
      <c r="E5" s="13">
        <v>56</v>
      </c>
      <c r="F5" s="14">
        <v>52</v>
      </c>
      <c r="G5" s="14">
        <v>56</v>
      </c>
      <c r="H5" s="15">
        <f t="shared" si="0"/>
        <v>54.666666666666664</v>
      </c>
      <c r="I5" s="15">
        <f t="shared" si="1"/>
        <v>2.3094010767585029</v>
      </c>
      <c r="J5" s="16">
        <f t="shared" si="2"/>
        <v>4.2245141648021391</v>
      </c>
      <c r="K5" s="17" t="s">
        <v>13</v>
      </c>
      <c r="L5" s="15">
        <f t="shared" si="3"/>
        <v>1093.3333333333335</v>
      </c>
      <c r="M5" s="9" t="s">
        <v>14</v>
      </c>
    </row>
    <row r="6" spans="1:13" ht="51" x14ac:dyDescent="0.25">
      <c r="A6" s="9">
        <f>A5+1</f>
        <v>3</v>
      </c>
      <c r="B6" s="10" t="s">
        <v>34</v>
      </c>
      <c r="C6" s="11" t="s">
        <v>16</v>
      </c>
      <c r="D6" s="12">
        <v>4</v>
      </c>
      <c r="E6" s="13">
        <v>114</v>
      </c>
      <c r="F6" s="14">
        <v>107</v>
      </c>
      <c r="G6" s="14">
        <v>120</v>
      </c>
      <c r="H6" s="15">
        <f t="shared" si="0"/>
        <v>113.66666666666667</v>
      </c>
      <c r="I6" s="15">
        <f t="shared" si="1"/>
        <v>6.5064070986477116</v>
      </c>
      <c r="J6" s="16">
        <f t="shared" si="2"/>
        <v>5.7241118169921217</v>
      </c>
      <c r="K6" s="17" t="s">
        <v>13</v>
      </c>
      <c r="L6" s="15">
        <f t="shared" si="3"/>
        <v>454.66666666666663</v>
      </c>
      <c r="M6" s="9" t="s">
        <v>14</v>
      </c>
    </row>
    <row r="7" spans="1:13" ht="51" x14ac:dyDescent="0.25">
      <c r="A7" s="9">
        <v>4</v>
      </c>
      <c r="B7" s="10" t="s">
        <v>35</v>
      </c>
      <c r="C7" s="11" t="s">
        <v>15</v>
      </c>
      <c r="D7" s="12">
        <v>100</v>
      </c>
      <c r="E7" s="13">
        <v>34</v>
      </c>
      <c r="F7" s="14">
        <v>37</v>
      </c>
      <c r="G7" s="14">
        <v>34</v>
      </c>
      <c r="H7" s="15">
        <f t="shared" si="0"/>
        <v>35</v>
      </c>
      <c r="I7" s="15">
        <f t="shared" si="1"/>
        <v>1.7320508075688772</v>
      </c>
      <c r="J7" s="18">
        <f t="shared" si="2"/>
        <v>4.948716593053935</v>
      </c>
      <c r="K7" s="17" t="s">
        <v>13</v>
      </c>
      <c r="L7" s="15">
        <f t="shared" si="3"/>
        <v>3500.0000000000005</v>
      </c>
      <c r="M7" s="9" t="s">
        <v>14</v>
      </c>
    </row>
    <row r="8" spans="1:13" x14ac:dyDescent="0.25">
      <c r="A8" s="20"/>
      <c r="B8" s="21" t="s">
        <v>17</v>
      </c>
      <c r="C8" s="22"/>
      <c r="D8" s="20"/>
      <c r="E8" s="23"/>
      <c r="F8" s="20"/>
      <c r="G8" s="20"/>
      <c r="H8" s="24"/>
      <c r="I8" s="25"/>
      <c r="J8" s="24"/>
      <c r="K8" s="25"/>
      <c r="L8" s="26">
        <f>SUM(L4:L7)</f>
        <v>6814.666666666667</v>
      </c>
      <c r="M8" s="20"/>
    </row>
  </sheetData>
  <mergeCells count="1">
    <mergeCell ref="B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2" sqref="B2:F2"/>
    </sheetView>
  </sheetViews>
  <sheetFormatPr defaultRowHeight="15" x14ac:dyDescent="0.25"/>
  <sheetData>
    <row r="1" spans="1:13" x14ac:dyDescent="0.25">
      <c r="A1" s="1"/>
      <c r="B1" s="55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5</v>
      </c>
      <c r="E3" s="8" t="s">
        <v>39</v>
      </c>
      <c r="F3" s="8" t="s">
        <v>39</v>
      </c>
      <c r="G3" s="8" t="s">
        <v>39</v>
      </c>
      <c r="H3" s="9" t="s">
        <v>6</v>
      </c>
      <c r="I3" s="6" t="s">
        <v>7</v>
      </c>
      <c r="J3" s="9" t="s">
        <v>8</v>
      </c>
      <c r="K3" s="6" t="s">
        <v>9</v>
      </c>
      <c r="L3" s="6" t="s">
        <v>10</v>
      </c>
      <c r="M3" s="6" t="s">
        <v>11</v>
      </c>
    </row>
    <row r="4" spans="1:13" ht="38.25" x14ac:dyDescent="0.25">
      <c r="A4" s="9">
        <v>1</v>
      </c>
      <c r="B4" s="10" t="s">
        <v>18</v>
      </c>
      <c r="C4" s="9" t="s">
        <v>12</v>
      </c>
      <c r="D4" s="12">
        <v>300</v>
      </c>
      <c r="E4" s="13">
        <v>20</v>
      </c>
      <c r="F4" s="14">
        <v>25</v>
      </c>
      <c r="G4" s="14">
        <v>23</v>
      </c>
      <c r="H4" s="15">
        <f t="shared" ref="H4:H18" si="0">(E4+F4+G4)/3</f>
        <v>22.666666666666668</v>
      </c>
      <c r="I4" s="15">
        <f t="shared" ref="I4:I18" si="1">SQRT((((E4-H4)^2)+((F4-H4)^2)+((G4-H4)^2))/(3-1))</f>
        <v>2.5166114784235836</v>
      </c>
      <c r="J4" s="16">
        <f t="shared" ref="J4:J18" si="2">(I4/H4)*100</f>
        <v>11.102697698927575</v>
      </c>
      <c r="K4" s="17" t="s">
        <v>13</v>
      </c>
      <c r="L4" s="15">
        <f t="shared" ref="L4:L12" si="3">(D4/3)*(E4+F4+G4)</f>
        <v>6800</v>
      </c>
      <c r="M4" s="9" t="s">
        <v>14</v>
      </c>
    </row>
    <row r="5" spans="1:13" ht="38.25" x14ac:dyDescent="0.25">
      <c r="A5" s="9">
        <f>A4+1</f>
        <v>2</v>
      </c>
      <c r="B5" s="10" t="s">
        <v>19</v>
      </c>
      <c r="C5" s="9" t="s">
        <v>12</v>
      </c>
      <c r="D5" s="12">
        <v>300</v>
      </c>
      <c r="E5" s="13">
        <v>16</v>
      </c>
      <c r="F5" s="14">
        <v>13</v>
      </c>
      <c r="G5" s="14">
        <v>19</v>
      </c>
      <c r="H5" s="15">
        <f t="shared" si="0"/>
        <v>16</v>
      </c>
      <c r="I5" s="15">
        <f t="shared" si="1"/>
        <v>3</v>
      </c>
      <c r="J5" s="16">
        <f t="shared" si="2"/>
        <v>18.75</v>
      </c>
      <c r="K5" s="17" t="s">
        <v>13</v>
      </c>
      <c r="L5" s="15">
        <f t="shared" si="3"/>
        <v>4800</v>
      </c>
      <c r="M5" s="9" t="s">
        <v>14</v>
      </c>
    </row>
    <row r="6" spans="1:13" ht="25.5" x14ac:dyDescent="0.25">
      <c r="A6" s="9">
        <f t="shared" ref="A6:A13" si="4">A5+1</f>
        <v>3</v>
      </c>
      <c r="B6" s="10" t="s">
        <v>20</v>
      </c>
      <c r="C6" s="9" t="s">
        <v>12</v>
      </c>
      <c r="D6" s="12">
        <v>15</v>
      </c>
      <c r="E6" s="13">
        <v>76</v>
      </c>
      <c r="F6" s="14">
        <v>79</v>
      </c>
      <c r="G6" s="14">
        <v>88</v>
      </c>
      <c r="H6" s="15">
        <f t="shared" si="0"/>
        <v>81</v>
      </c>
      <c r="I6" s="15">
        <f t="shared" si="1"/>
        <v>6.2449979983983983</v>
      </c>
      <c r="J6" s="18">
        <f t="shared" si="2"/>
        <v>7.7098740720967882</v>
      </c>
      <c r="K6" s="17" t="s">
        <v>13</v>
      </c>
      <c r="L6" s="15">
        <f t="shared" si="3"/>
        <v>1215</v>
      </c>
      <c r="M6" s="9" t="s">
        <v>14</v>
      </c>
    </row>
    <row r="7" spans="1:13" ht="51" x14ac:dyDescent="0.25">
      <c r="A7" s="9">
        <f t="shared" si="4"/>
        <v>4</v>
      </c>
      <c r="B7" s="10" t="s">
        <v>21</v>
      </c>
      <c r="C7" s="9" t="s">
        <v>12</v>
      </c>
      <c r="D7" s="12">
        <v>30</v>
      </c>
      <c r="E7" s="13">
        <v>88</v>
      </c>
      <c r="F7" s="14">
        <v>81</v>
      </c>
      <c r="G7" s="14">
        <v>89</v>
      </c>
      <c r="H7" s="15">
        <f t="shared" si="0"/>
        <v>86</v>
      </c>
      <c r="I7" s="15">
        <f t="shared" si="1"/>
        <v>4.358898943540674</v>
      </c>
      <c r="J7" s="16">
        <f t="shared" si="2"/>
        <v>5.0684871436519465</v>
      </c>
      <c r="K7" s="17" t="s">
        <v>13</v>
      </c>
      <c r="L7" s="15">
        <f t="shared" si="3"/>
        <v>2580</v>
      </c>
      <c r="M7" s="9" t="s">
        <v>14</v>
      </c>
    </row>
    <row r="8" spans="1:13" ht="38.25" x14ac:dyDescent="0.25">
      <c r="A8" s="9">
        <f t="shared" si="4"/>
        <v>5</v>
      </c>
      <c r="B8" s="10" t="s">
        <v>22</v>
      </c>
      <c r="C8" s="9" t="s">
        <v>12</v>
      </c>
      <c r="D8" s="12">
        <v>20</v>
      </c>
      <c r="E8" s="13">
        <v>55</v>
      </c>
      <c r="F8" s="14">
        <v>50</v>
      </c>
      <c r="G8" s="14">
        <v>66</v>
      </c>
      <c r="H8" s="15">
        <f t="shared" si="0"/>
        <v>57</v>
      </c>
      <c r="I8" s="15">
        <f t="shared" si="1"/>
        <v>8.1853527718724504</v>
      </c>
      <c r="J8" s="16">
        <f t="shared" si="2"/>
        <v>14.360268020828858</v>
      </c>
      <c r="K8" s="17" t="s">
        <v>13</v>
      </c>
      <c r="L8" s="15">
        <f t="shared" si="3"/>
        <v>1140</v>
      </c>
      <c r="M8" s="9" t="s">
        <v>14</v>
      </c>
    </row>
    <row r="9" spans="1:13" ht="63.75" x14ac:dyDescent="0.25">
      <c r="A9" s="9">
        <f t="shared" si="4"/>
        <v>6</v>
      </c>
      <c r="B9" s="10" t="s">
        <v>23</v>
      </c>
      <c r="C9" s="9" t="s">
        <v>12</v>
      </c>
      <c r="D9" s="12">
        <v>3</v>
      </c>
      <c r="E9" s="13">
        <v>337</v>
      </c>
      <c r="F9" s="14">
        <v>310</v>
      </c>
      <c r="G9" s="14">
        <v>316</v>
      </c>
      <c r="H9" s="15">
        <f t="shared" si="0"/>
        <v>321</v>
      </c>
      <c r="I9" s="15">
        <f t="shared" si="1"/>
        <v>14.177446878757825</v>
      </c>
      <c r="J9" s="16">
        <f t="shared" si="2"/>
        <v>4.4166501179930924</v>
      </c>
      <c r="K9" s="17" t="s">
        <v>13</v>
      </c>
      <c r="L9" s="15">
        <f t="shared" si="3"/>
        <v>963</v>
      </c>
      <c r="M9" s="9" t="s">
        <v>14</v>
      </c>
    </row>
    <row r="10" spans="1:13" ht="114.75" x14ac:dyDescent="0.25">
      <c r="A10" s="9">
        <f t="shared" si="4"/>
        <v>7</v>
      </c>
      <c r="B10" s="10" t="s">
        <v>38</v>
      </c>
      <c r="C10" s="9" t="s">
        <v>12</v>
      </c>
      <c r="D10" s="12">
        <v>4</v>
      </c>
      <c r="E10" s="13">
        <v>160</v>
      </c>
      <c r="F10" s="14">
        <v>170</v>
      </c>
      <c r="G10" s="14">
        <v>197</v>
      </c>
      <c r="H10" s="15">
        <f t="shared" si="0"/>
        <v>175.66666666666666</v>
      </c>
      <c r="I10" s="15">
        <f t="shared" si="1"/>
        <v>19.139836293274126</v>
      </c>
      <c r="J10" s="16">
        <f t="shared" si="2"/>
        <v>10.895542481939732</v>
      </c>
      <c r="K10" s="17" t="s">
        <v>13</v>
      </c>
      <c r="L10" s="15">
        <f t="shared" si="3"/>
        <v>702.66666666666663</v>
      </c>
      <c r="M10" s="9" t="s">
        <v>14</v>
      </c>
    </row>
    <row r="11" spans="1:13" ht="51" x14ac:dyDescent="0.25">
      <c r="A11" s="9">
        <f t="shared" si="4"/>
        <v>8</v>
      </c>
      <c r="B11" s="10" t="s">
        <v>24</v>
      </c>
      <c r="C11" s="9" t="s">
        <v>12</v>
      </c>
      <c r="D11" s="12">
        <v>15</v>
      </c>
      <c r="E11" s="13">
        <v>605</v>
      </c>
      <c r="F11" s="14">
        <v>715.5</v>
      </c>
      <c r="G11" s="14">
        <v>519</v>
      </c>
      <c r="H11" s="15">
        <f t="shared" si="0"/>
        <v>613.16666666666663</v>
      </c>
      <c r="I11" s="15">
        <f t="shared" si="1"/>
        <v>98.504230027615222</v>
      </c>
      <c r="J11" s="16">
        <f t="shared" si="2"/>
        <v>16.06483773214709</v>
      </c>
      <c r="K11" s="17" t="s">
        <v>13</v>
      </c>
      <c r="L11" s="15">
        <f t="shared" si="3"/>
        <v>9197.5</v>
      </c>
      <c r="M11" s="9" t="s">
        <v>14</v>
      </c>
    </row>
    <row r="12" spans="1:13" ht="89.25" x14ac:dyDescent="0.25">
      <c r="A12" s="9">
        <f t="shared" si="4"/>
        <v>9</v>
      </c>
      <c r="B12" s="10" t="s">
        <v>25</v>
      </c>
      <c r="C12" s="9" t="s">
        <v>12</v>
      </c>
      <c r="D12" s="12">
        <v>4</v>
      </c>
      <c r="E12" s="13">
        <v>123</v>
      </c>
      <c r="F12" s="14">
        <v>110</v>
      </c>
      <c r="G12" s="14">
        <v>108</v>
      </c>
      <c r="H12" s="15">
        <f t="shared" si="0"/>
        <v>113.66666666666667</v>
      </c>
      <c r="I12" s="15">
        <f t="shared" si="1"/>
        <v>8.1445278152470788</v>
      </c>
      <c r="J12" s="16">
        <f t="shared" si="2"/>
        <v>7.1652737377540285</v>
      </c>
      <c r="K12" s="17" t="s">
        <v>13</v>
      </c>
      <c r="L12" s="15">
        <f t="shared" si="3"/>
        <v>454.66666666666663</v>
      </c>
      <c r="M12" s="9" t="s">
        <v>14</v>
      </c>
    </row>
    <row r="13" spans="1:13" ht="51" x14ac:dyDescent="0.25">
      <c r="A13" s="9">
        <f t="shared" si="4"/>
        <v>10</v>
      </c>
      <c r="B13" s="19" t="s">
        <v>26</v>
      </c>
      <c r="C13" s="9" t="s">
        <v>12</v>
      </c>
      <c r="D13" s="12">
        <v>50</v>
      </c>
      <c r="E13" s="13">
        <v>56</v>
      </c>
      <c r="F13" s="14">
        <v>34</v>
      </c>
      <c r="G13" s="14">
        <v>36.049999999999997</v>
      </c>
      <c r="H13" s="15">
        <f t="shared" si="0"/>
        <v>42.016666666666666</v>
      </c>
      <c r="I13" s="15">
        <f t="shared" si="1"/>
        <v>12.153223166441624</v>
      </c>
      <c r="J13" s="16">
        <f t="shared" si="2"/>
        <v>28.924767552022907</v>
      </c>
      <c r="K13" s="17" t="s">
        <v>13</v>
      </c>
      <c r="L13" s="15">
        <f>(D13/3)*(E13+F13+G13)</f>
        <v>2100.8333333333335</v>
      </c>
      <c r="M13" s="9" t="s">
        <v>14</v>
      </c>
    </row>
    <row r="14" spans="1:13" ht="63.75" x14ac:dyDescent="0.25">
      <c r="A14" s="9">
        <f>A13+1</f>
        <v>11</v>
      </c>
      <c r="B14" s="19" t="s">
        <v>27</v>
      </c>
      <c r="C14" s="9" t="s">
        <v>16</v>
      </c>
      <c r="D14" s="12">
        <v>2</v>
      </c>
      <c r="E14" s="13">
        <v>795</v>
      </c>
      <c r="F14" s="14">
        <v>700</v>
      </c>
      <c r="G14" s="14">
        <v>784</v>
      </c>
      <c r="H14" s="15">
        <f t="shared" si="0"/>
        <v>759.66666666666663</v>
      </c>
      <c r="I14" s="15">
        <f t="shared" si="1"/>
        <v>51.96473162957097</v>
      </c>
      <c r="J14" s="16">
        <f t="shared" si="2"/>
        <v>6.8404648920014441</v>
      </c>
      <c r="K14" s="17" t="s">
        <v>13</v>
      </c>
      <c r="L14" s="15">
        <f t="shared" ref="L14:L18" si="5">(D14/3)*(E14+F14+G14)</f>
        <v>1519.3333333333333</v>
      </c>
      <c r="M14" s="9" t="s">
        <v>14</v>
      </c>
    </row>
    <row r="15" spans="1:13" ht="89.25" x14ac:dyDescent="0.25">
      <c r="A15" s="9">
        <v>12</v>
      </c>
      <c r="B15" s="10" t="s">
        <v>28</v>
      </c>
      <c r="C15" s="9" t="s">
        <v>12</v>
      </c>
      <c r="D15" s="12">
        <v>50</v>
      </c>
      <c r="E15" s="13">
        <v>53</v>
      </c>
      <c r="F15" s="14">
        <v>50</v>
      </c>
      <c r="G15" s="14">
        <v>54</v>
      </c>
      <c r="H15" s="15">
        <f t="shared" si="0"/>
        <v>52.333333333333336</v>
      </c>
      <c r="I15" s="15">
        <f t="shared" si="1"/>
        <v>2.0816659994661326</v>
      </c>
      <c r="J15" s="16">
        <f t="shared" si="2"/>
        <v>3.977705731463947</v>
      </c>
      <c r="K15" s="17" t="s">
        <v>13</v>
      </c>
      <c r="L15" s="15">
        <f t="shared" si="5"/>
        <v>2616.666666666667</v>
      </c>
      <c r="M15" s="9" t="s">
        <v>14</v>
      </c>
    </row>
    <row r="16" spans="1:13" ht="89.25" x14ac:dyDescent="0.25">
      <c r="A16" s="9">
        <f>A15+1</f>
        <v>13</v>
      </c>
      <c r="B16" s="10" t="s">
        <v>29</v>
      </c>
      <c r="C16" s="9" t="s">
        <v>12</v>
      </c>
      <c r="D16" s="12">
        <v>50</v>
      </c>
      <c r="E16" s="13">
        <v>133</v>
      </c>
      <c r="F16" s="14">
        <v>138</v>
      </c>
      <c r="G16" s="14">
        <v>129</v>
      </c>
      <c r="H16" s="15">
        <f t="shared" si="0"/>
        <v>133.33333333333334</v>
      </c>
      <c r="I16" s="15">
        <f t="shared" si="1"/>
        <v>4.5092497528228943</v>
      </c>
      <c r="J16" s="16">
        <f t="shared" si="2"/>
        <v>3.3819373146171707</v>
      </c>
      <c r="K16" s="17" t="s">
        <v>13</v>
      </c>
      <c r="L16" s="15">
        <f t="shared" si="5"/>
        <v>6666.666666666667</v>
      </c>
      <c r="M16" s="9" t="s">
        <v>14</v>
      </c>
    </row>
    <row r="17" spans="1:13" ht="51" x14ac:dyDescent="0.25">
      <c r="A17" s="9">
        <f t="shared" ref="A17:A18" si="6">A16+1</f>
        <v>14</v>
      </c>
      <c r="B17" s="10" t="s">
        <v>30</v>
      </c>
      <c r="C17" s="9" t="s">
        <v>12</v>
      </c>
      <c r="D17" s="12">
        <v>100</v>
      </c>
      <c r="E17" s="13">
        <v>37</v>
      </c>
      <c r="F17" s="14">
        <v>35</v>
      </c>
      <c r="G17" s="14">
        <v>38</v>
      </c>
      <c r="H17" s="15">
        <f t="shared" si="0"/>
        <v>36.666666666666664</v>
      </c>
      <c r="I17" s="15">
        <f t="shared" si="1"/>
        <v>1.5275252316519465</v>
      </c>
      <c r="J17" s="18">
        <f t="shared" si="2"/>
        <v>4.1659779045053087</v>
      </c>
      <c r="K17" s="17" t="s">
        <v>13</v>
      </c>
      <c r="L17" s="15">
        <f t="shared" si="5"/>
        <v>3666.666666666667</v>
      </c>
      <c r="M17" s="9" t="s">
        <v>14</v>
      </c>
    </row>
    <row r="18" spans="1:13" ht="51" x14ac:dyDescent="0.25">
      <c r="A18" s="9">
        <f t="shared" si="6"/>
        <v>15</v>
      </c>
      <c r="B18" s="10" t="s">
        <v>31</v>
      </c>
      <c r="C18" s="9" t="s">
        <v>12</v>
      </c>
      <c r="D18" s="12">
        <v>10</v>
      </c>
      <c r="E18" s="13">
        <v>80</v>
      </c>
      <c r="F18" s="14">
        <v>75</v>
      </c>
      <c r="G18" s="14">
        <v>69</v>
      </c>
      <c r="H18" s="15">
        <f t="shared" si="0"/>
        <v>74.666666666666671</v>
      </c>
      <c r="I18" s="15">
        <f t="shared" si="1"/>
        <v>5.5075705472861021</v>
      </c>
      <c r="J18" s="16">
        <f t="shared" si="2"/>
        <v>7.3762105544010286</v>
      </c>
      <c r="K18" s="17" t="s">
        <v>13</v>
      </c>
      <c r="L18" s="15">
        <f t="shared" si="5"/>
        <v>746.66666666666674</v>
      </c>
      <c r="M18" s="9" t="s">
        <v>14</v>
      </c>
    </row>
    <row r="19" spans="1:13" x14ac:dyDescent="0.25">
      <c r="A19" s="20"/>
      <c r="B19" s="21" t="s">
        <v>17</v>
      </c>
      <c r="C19" s="22"/>
      <c r="D19" s="20"/>
      <c r="E19" s="23"/>
      <c r="F19" s="20"/>
      <c r="G19" s="20"/>
      <c r="H19" s="24"/>
      <c r="I19" s="25"/>
      <c r="J19" s="24"/>
      <c r="K19" s="25"/>
      <c r="L19" s="26">
        <f>SUM(L4:L18)</f>
        <v>45169.666666666657</v>
      </c>
      <c r="M19" s="20"/>
    </row>
  </sheetData>
  <mergeCells count="1">
    <mergeCell ref="B1:M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opLeftCell="A2" workbookViewId="0">
      <selection activeCell="H8" sqref="H8"/>
    </sheetView>
  </sheetViews>
  <sheetFormatPr defaultRowHeight="15" x14ac:dyDescent="0.25"/>
  <sheetData>
    <row r="1" spans="1:13" x14ac:dyDescent="0.25">
      <c r="A1" s="1"/>
      <c r="B1" s="55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  <c r="M2" s="3"/>
    </row>
    <row r="3" spans="1:13" ht="127.5" x14ac:dyDescent="0.25">
      <c r="A3" s="6" t="s">
        <v>2</v>
      </c>
      <c r="B3" s="7" t="s">
        <v>3</v>
      </c>
      <c r="C3" s="6" t="s">
        <v>4</v>
      </c>
      <c r="D3" s="6" t="s">
        <v>48</v>
      </c>
      <c r="E3" s="41" t="s">
        <v>40</v>
      </c>
      <c r="F3" s="41" t="s">
        <v>40</v>
      </c>
      <c r="G3" s="41" t="s">
        <v>40</v>
      </c>
      <c r="H3" s="9" t="s">
        <v>6</v>
      </c>
      <c r="I3" s="6" t="s">
        <v>7</v>
      </c>
      <c r="J3" s="9" t="s">
        <v>8</v>
      </c>
      <c r="K3" s="6" t="s">
        <v>52</v>
      </c>
      <c r="L3" s="6" t="s">
        <v>10</v>
      </c>
      <c r="M3" s="6" t="s">
        <v>11</v>
      </c>
    </row>
    <row r="4" spans="1:13" ht="25.5" x14ac:dyDescent="0.25">
      <c r="A4" s="9">
        <v>1</v>
      </c>
      <c r="B4" s="10" t="s">
        <v>50</v>
      </c>
      <c r="C4" s="11" t="s">
        <v>49</v>
      </c>
      <c r="D4" s="12">
        <v>189</v>
      </c>
      <c r="E4" s="13">
        <v>25</v>
      </c>
      <c r="F4" s="14">
        <v>25</v>
      </c>
      <c r="G4" s="14">
        <v>35</v>
      </c>
      <c r="H4" s="15">
        <f t="shared" ref="H4:H5" si="0">(E4+F4+G4)/3</f>
        <v>28.333333333333332</v>
      </c>
      <c r="I4" s="15">
        <f t="shared" ref="I4:I5" si="1">SQRT((((E4-H4)^2)+((F4-H4)^2)+((G4-H4)^2))/(3-1))</f>
        <v>5.7735026918962573</v>
      </c>
      <c r="J4" s="16">
        <f t="shared" ref="J4:J5" si="2">(I4/H4)*100</f>
        <v>20.377068324339735</v>
      </c>
      <c r="K4" s="17">
        <v>4</v>
      </c>
      <c r="L4" s="15">
        <f>(D4/3)*(E4+F4+G4)*K4</f>
        <v>21420</v>
      </c>
      <c r="M4" s="9" t="s">
        <v>14</v>
      </c>
    </row>
    <row r="5" spans="1:13" ht="25.5" x14ac:dyDescent="0.25">
      <c r="A5" s="9">
        <f>A4+1</f>
        <v>2</v>
      </c>
      <c r="B5" s="10" t="s">
        <v>51</v>
      </c>
      <c r="C5" s="11" t="s">
        <v>49</v>
      </c>
      <c r="D5" s="12">
        <v>238</v>
      </c>
      <c r="E5" s="13">
        <v>25</v>
      </c>
      <c r="F5" s="14">
        <v>25</v>
      </c>
      <c r="G5" s="14">
        <v>35</v>
      </c>
      <c r="H5" s="15">
        <f t="shared" si="0"/>
        <v>28.333333333333332</v>
      </c>
      <c r="I5" s="15">
        <f t="shared" si="1"/>
        <v>5.7735026918962573</v>
      </c>
      <c r="J5" s="16">
        <f t="shared" si="2"/>
        <v>20.377068324339735</v>
      </c>
      <c r="K5" s="17">
        <v>4</v>
      </c>
      <c r="L5" s="15">
        <f>(D5/3)*(E5+F5+G5)*K5</f>
        <v>26973.333333333332</v>
      </c>
      <c r="M5" s="9" t="s">
        <v>14</v>
      </c>
    </row>
    <row r="6" spans="1:13" x14ac:dyDescent="0.25">
      <c r="A6" s="20"/>
      <c r="B6" s="21" t="s">
        <v>17</v>
      </c>
      <c r="C6" s="22"/>
      <c r="D6" s="20"/>
      <c r="E6" s="23"/>
      <c r="F6" s="20"/>
      <c r="G6" s="20"/>
      <c r="H6" s="24"/>
      <c r="I6" s="25"/>
      <c r="J6" s="24"/>
      <c r="K6" s="25"/>
      <c r="L6" s="26">
        <f>SUM(L4:L5)</f>
        <v>48393.333333333328</v>
      </c>
      <c r="M6" s="20"/>
    </row>
  </sheetData>
  <mergeCells count="1">
    <mergeCell ref="B1:M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"/>
  <sheetViews>
    <sheetView workbookViewId="0">
      <selection activeCell="A2" sqref="A2:L6"/>
    </sheetView>
  </sheetViews>
  <sheetFormatPr defaultRowHeight="15" x14ac:dyDescent="0.25"/>
  <sheetData>
    <row r="2" spans="1:12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</row>
    <row r="3" spans="1:12" ht="112.5" x14ac:dyDescent="0.25">
      <c r="A3" s="6" t="s">
        <v>2</v>
      </c>
      <c r="B3" s="43" t="s">
        <v>3</v>
      </c>
      <c r="C3" s="44" t="s">
        <v>60</v>
      </c>
      <c r="D3" s="44" t="s">
        <v>53</v>
      </c>
      <c r="E3" s="45" t="s">
        <v>58</v>
      </c>
      <c r="F3" s="45" t="s">
        <v>59</v>
      </c>
      <c r="G3" s="45" t="s">
        <v>57</v>
      </c>
      <c r="H3" s="46" t="s">
        <v>6</v>
      </c>
      <c r="I3" s="44" t="s">
        <v>7</v>
      </c>
      <c r="J3" s="46" t="s">
        <v>8</v>
      </c>
      <c r="K3" s="44" t="s">
        <v>54</v>
      </c>
      <c r="L3" s="44" t="s">
        <v>11</v>
      </c>
    </row>
    <row r="4" spans="1:12" ht="78.75" x14ac:dyDescent="0.25">
      <c r="A4" s="9">
        <v>1</v>
      </c>
      <c r="B4" s="47" t="s">
        <v>61</v>
      </c>
      <c r="C4" s="11" t="s">
        <v>55</v>
      </c>
      <c r="D4" s="12">
        <v>12</v>
      </c>
      <c r="E4" s="13">
        <v>150</v>
      </c>
      <c r="F4" s="14">
        <v>140</v>
      </c>
      <c r="G4" s="14">
        <v>135</v>
      </c>
      <c r="H4" s="15">
        <f t="shared" ref="H4:H5" si="0">(E4+F4+G4)/3</f>
        <v>141.66666666666666</v>
      </c>
      <c r="I4" s="15">
        <f t="shared" ref="I4:I5" si="1">SQRT((((E4-H4)^2)+((F4-H4)^2)+((G4-H4)^2))/(3-1))</f>
        <v>7.6376261582597333</v>
      </c>
      <c r="J4" s="16">
        <f t="shared" ref="J4:J5" si="2">(I4/H4)*100</f>
        <v>5.3912655234774594</v>
      </c>
      <c r="K4" s="42">
        <f>(D4/3)*(E4+F4+G4)</f>
        <v>1700</v>
      </c>
      <c r="L4" s="9" t="s">
        <v>14</v>
      </c>
    </row>
    <row r="5" spans="1:12" ht="78.75" x14ac:dyDescent="0.25">
      <c r="A5" s="9">
        <f>A4+1</f>
        <v>2</v>
      </c>
      <c r="B5" s="47" t="s">
        <v>62</v>
      </c>
      <c r="C5" s="11" t="s">
        <v>56</v>
      </c>
      <c r="D5" s="12">
        <v>12</v>
      </c>
      <c r="E5" s="13">
        <v>150</v>
      </c>
      <c r="F5" s="14">
        <v>140</v>
      </c>
      <c r="G5" s="14">
        <v>135</v>
      </c>
      <c r="H5" s="15">
        <f t="shared" si="0"/>
        <v>141.66666666666666</v>
      </c>
      <c r="I5" s="15">
        <f t="shared" si="1"/>
        <v>7.6376261582597333</v>
      </c>
      <c r="J5" s="16">
        <f t="shared" si="2"/>
        <v>5.3912655234774594</v>
      </c>
      <c r="K5" s="15">
        <f>(D5/3)*(E5+F5+G5)</f>
        <v>1700</v>
      </c>
      <c r="L5" s="9" t="s">
        <v>14</v>
      </c>
    </row>
    <row r="6" spans="1:12" x14ac:dyDescent="0.25">
      <c r="A6" s="20"/>
      <c r="B6" s="21" t="s">
        <v>17</v>
      </c>
      <c r="C6" s="22"/>
      <c r="D6" s="20"/>
      <c r="E6" s="23"/>
      <c r="F6" s="20"/>
      <c r="G6" s="20"/>
      <c r="H6" s="24"/>
      <c r="I6" s="25"/>
      <c r="J6" s="24"/>
      <c r="K6" s="26">
        <f>SUM(K4:K5)</f>
        <v>3400</v>
      </c>
      <c r="L6" s="20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"/>
  <sheetViews>
    <sheetView topLeftCell="A13" workbookViewId="0">
      <selection activeCell="N3" sqref="N3"/>
    </sheetView>
  </sheetViews>
  <sheetFormatPr defaultRowHeight="15" x14ac:dyDescent="0.25"/>
  <sheetData>
    <row r="2" spans="1:12" x14ac:dyDescent="0.25">
      <c r="A2" s="1"/>
      <c r="B2" s="2" t="s">
        <v>1</v>
      </c>
      <c r="C2" s="3"/>
      <c r="D2" s="3"/>
      <c r="E2" s="4"/>
      <c r="F2" s="3"/>
      <c r="G2" s="3"/>
      <c r="H2" s="5"/>
      <c r="I2" s="3"/>
      <c r="J2" s="5"/>
      <c r="K2" s="3"/>
      <c r="L2" s="3"/>
    </row>
    <row r="3" spans="1:12" ht="112.5" x14ac:dyDescent="0.25">
      <c r="A3" s="6" t="s">
        <v>2</v>
      </c>
      <c r="B3" s="43" t="s">
        <v>3</v>
      </c>
      <c r="C3" s="44" t="s">
        <v>60</v>
      </c>
      <c r="D3" s="44" t="s">
        <v>53</v>
      </c>
      <c r="E3" s="45" t="s">
        <v>58</v>
      </c>
      <c r="F3" s="45" t="s">
        <v>59</v>
      </c>
      <c r="G3" s="45" t="s">
        <v>57</v>
      </c>
      <c r="H3" s="46" t="s">
        <v>6</v>
      </c>
      <c r="I3" s="44" t="s">
        <v>7</v>
      </c>
      <c r="J3" s="46" t="s">
        <v>8</v>
      </c>
      <c r="K3" s="44" t="s">
        <v>54</v>
      </c>
      <c r="L3" s="44" t="s">
        <v>11</v>
      </c>
    </row>
    <row r="4" spans="1:12" ht="78.75" x14ac:dyDescent="0.25">
      <c r="A4" s="9">
        <v>1</v>
      </c>
      <c r="B4" s="47" t="s">
        <v>61</v>
      </c>
      <c r="C4" s="11" t="s">
        <v>55</v>
      </c>
      <c r="D4" s="12">
        <v>2604</v>
      </c>
      <c r="E4" s="13">
        <v>150</v>
      </c>
      <c r="F4" s="14">
        <v>140</v>
      </c>
      <c r="G4" s="14">
        <v>135</v>
      </c>
      <c r="H4" s="15">
        <f t="shared" ref="H4:H5" si="0">(E4+F4+G4)/3</f>
        <v>141.66666666666666</v>
      </c>
      <c r="I4" s="15">
        <f t="shared" ref="I4:I5" si="1">SQRT((((E4-H4)^2)+((F4-H4)^2)+((G4-H4)^2))/(3-1))</f>
        <v>7.6376261582597333</v>
      </c>
      <c r="J4" s="16">
        <f>(I4/H4)*100</f>
        <v>5.3912655234774594</v>
      </c>
      <c r="K4" s="42">
        <f>(D4/3)*(E4+F4+G4)</f>
        <v>368900</v>
      </c>
      <c r="L4" s="9" t="s">
        <v>14</v>
      </c>
    </row>
    <row r="5" spans="1:12" ht="78.75" x14ac:dyDescent="0.25">
      <c r="A5" s="9">
        <f>A4+1</f>
        <v>2</v>
      </c>
      <c r="B5" s="47" t="s">
        <v>62</v>
      </c>
      <c r="C5" s="11" t="s">
        <v>56</v>
      </c>
      <c r="D5" s="12">
        <v>2604</v>
      </c>
      <c r="E5" s="13">
        <v>150</v>
      </c>
      <c r="F5" s="14">
        <v>140</v>
      </c>
      <c r="G5" s="14">
        <v>135</v>
      </c>
      <c r="H5" s="15">
        <f t="shared" si="0"/>
        <v>141.66666666666666</v>
      </c>
      <c r="I5" s="15">
        <f t="shared" si="1"/>
        <v>7.6376261582597333</v>
      </c>
      <c r="J5" s="16">
        <f t="shared" ref="J5" si="2">(I5/H5)*100</f>
        <v>5.3912655234774594</v>
      </c>
      <c r="K5" s="15">
        <f>(D5/3)*(E5+F5+G5)</f>
        <v>368900</v>
      </c>
      <c r="L5" s="9" t="s">
        <v>14</v>
      </c>
    </row>
    <row r="6" spans="1:12" x14ac:dyDescent="0.25">
      <c r="A6" s="20"/>
      <c r="B6" s="21" t="s">
        <v>17</v>
      </c>
      <c r="C6" s="22"/>
      <c r="D6" s="20"/>
      <c r="E6" s="23"/>
      <c r="F6" s="20"/>
      <c r="G6" s="20"/>
      <c r="H6" s="24"/>
      <c r="I6" s="25"/>
      <c r="J6" s="24"/>
      <c r="K6" s="26">
        <f>SUM(K4:K5)</f>
        <v>737800</v>
      </c>
      <c r="L6" s="2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E6" sqref="E6"/>
    </sheetView>
  </sheetViews>
  <sheetFormatPr defaultRowHeight="15" x14ac:dyDescent="0.25"/>
  <cols>
    <col min="1" max="1" width="4.42578125" customWidth="1"/>
    <col min="2" max="2" width="15.5703125" customWidth="1"/>
    <col min="3" max="3" width="7.28515625" customWidth="1"/>
    <col min="4" max="4" width="7.85546875" customWidth="1"/>
    <col min="5" max="5" width="12.7109375" customWidth="1"/>
    <col min="6" max="6" width="11.140625" customWidth="1"/>
    <col min="7" max="7" width="12.85546875" customWidth="1"/>
    <col min="10" max="10" width="7" customWidth="1"/>
    <col min="11" max="11" width="5.85546875" customWidth="1"/>
    <col min="12" max="12" width="13.5703125" customWidth="1"/>
    <col min="13" max="13" width="7.5703125" customWidth="1"/>
  </cols>
  <sheetData>
    <row r="1" spans="1:13" x14ac:dyDescent="0.25">
      <c r="B1" s="2" t="s">
        <v>1</v>
      </c>
      <c r="C1" s="3"/>
      <c r="D1" s="3"/>
      <c r="E1" s="4"/>
      <c r="F1" s="3"/>
      <c r="H1" s="49" t="s">
        <v>64</v>
      </c>
      <c r="I1" s="49"/>
      <c r="J1" s="49"/>
      <c r="K1" s="49"/>
    </row>
    <row r="2" spans="1:13" ht="76.5" x14ac:dyDescent="0.25">
      <c r="A2" s="6" t="s">
        <v>2</v>
      </c>
      <c r="B2" s="7" t="s">
        <v>3</v>
      </c>
      <c r="C2" s="6" t="s">
        <v>67</v>
      </c>
      <c r="D2" s="6" t="s">
        <v>5</v>
      </c>
      <c r="E2" s="41" t="s">
        <v>70</v>
      </c>
      <c r="F2" s="41" t="s">
        <v>71</v>
      </c>
      <c r="G2" s="50" t="s">
        <v>72</v>
      </c>
      <c r="H2" s="9" t="s">
        <v>6</v>
      </c>
      <c r="I2" s="6" t="s">
        <v>7</v>
      </c>
      <c r="J2" s="9" t="s">
        <v>8</v>
      </c>
      <c r="K2" s="6" t="s">
        <v>9</v>
      </c>
      <c r="L2" s="6" t="s">
        <v>73</v>
      </c>
      <c r="M2" s="6" t="s">
        <v>11</v>
      </c>
    </row>
    <row r="3" spans="1:13" ht="75" customHeight="1" x14ac:dyDescent="0.25">
      <c r="A3" s="9">
        <v>1</v>
      </c>
      <c r="B3" s="10" t="s">
        <v>65</v>
      </c>
      <c r="C3" s="11" t="s">
        <v>66</v>
      </c>
      <c r="D3" s="12">
        <v>2</v>
      </c>
      <c r="E3" s="52">
        <v>3000</v>
      </c>
      <c r="F3" s="53">
        <v>2500</v>
      </c>
      <c r="G3" s="54">
        <v>2500</v>
      </c>
      <c r="H3" s="15">
        <f>(E3+F3+G3)/3</f>
        <v>2666.6666666666665</v>
      </c>
      <c r="I3" s="15">
        <f>SQRT((((E3-H3)^2)+((F3-H3)^2)+((G3-H3)^2))/(3-1))</f>
        <v>288.67513459481285</v>
      </c>
      <c r="J3" s="16">
        <f>(I3/H3)*100</f>
        <v>10.825317547305483</v>
      </c>
      <c r="K3" s="17" t="s">
        <v>13</v>
      </c>
      <c r="L3" s="48">
        <f>G3*2</f>
        <v>5000</v>
      </c>
      <c r="M3" s="9" t="s">
        <v>14</v>
      </c>
    </row>
    <row r="4" spans="1:13" ht="15.75" x14ac:dyDescent="0.25">
      <c r="A4" s="20"/>
      <c r="B4" s="21" t="s">
        <v>17</v>
      </c>
      <c r="C4" s="22"/>
      <c r="D4" s="20"/>
      <c r="E4" s="23"/>
      <c r="F4" s="20"/>
      <c r="G4" s="20"/>
      <c r="H4" s="24"/>
      <c r="I4" s="25"/>
      <c r="J4" s="24"/>
      <c r="K4" s="25"/>
      <c r="L4" s="51">
        <f>SUM(L3:L3)</f>
        <v>5000</v>
      </c>
      <c r="M4" s="20"/>
    </row>
    <row r="6" spans="1:13" x14ac:dyDescent="0.25">
      <c r="B6" s="49" t="s">
        <v>69</v>
      </c>
      <c r="C6" s="49"/>
      <c r="D6" s="49"/>
      <c r="E6" s="49"/>
      <c r="F6" s="49"/>
      <c r="G6" s="49"/>
      <c r="H6" s="49"/>
    </row>
    <row r="7" spans="1:13" x14ac:dyDescent="0.25">
      <c r="B7" s="49"/>
      <c r="C7" s="49"/>
      <c r="D7" s="49"/>
      <c r="E7" s="49"/>
      <c r="F7" s="49"/>
      <c r="G7" s="49"/>
      <c r="H7" s="49"/>
    </row>
    <row r="8" spans="1:13" x14ac:dyDescent="0.25">
      <c r="B8" s="49"/>
      <c r="C8" s="49"/>
      <c r="D8" s="49"/>
      <c r="E8" s="49"/>
      <c r="F8" s="49"/>
      <c r="G8" s="49"/>
      <c r="H8" s="49"/>
    </row>
    <row r="10" spans="1:13" x14ac:dyDescent="0.25">
      <c r="B10" t="s">
        <v>63</v>
      </c>
      <c r="I10" t="s">
        <v>68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химия</vt:lpstr>
      <vt:lpstr>хозтовары</vt:lpstr>
      <vt:lpstr>гигиена</vt:lpstr>
      <vt:lpstr>гигиена2</vt:lpstr>
      <vt:lpstr>гигиена 1</vt:lpstr>
      <vt:lpstr>хоз.тов 1</vt:lpstr>
      <vt:lpstr>химия1</vt:lpstr>
      <vt:lpstr>снег 2019</vt:lpstr>
      <vt:lpstr>охрана</vt:lpstr>
      <vt:lpstr>охрана 2</vt:lpstr>
      <vt:lpstr>Лист1</vt:lpstr>
      <vt:lpstr>настройка пианино2024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2024-06-17T06:33:28Z</dcterms:modified>
</cp:coreProperties>
</file>