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8"/>
  </bookViews>
  <sheets>
    <sheet name="Лист1" sheetId="1" r:id="rId1"/>
  </sheets>
  <definedNames>
    <definedName name="_xlnm._FilterDatabase" localSheetId="0" hidden="1">Лист1!$A$8:$L$33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9" i="1" l="1"/>
  <c r="F30" i="1"/>
  <c r="F31" i="1"/>
  <c r="F32" i="1"/>
  <c r="F28" i="1"/>
  <c r="F24" i="1"/>
  <c r="F25" i="1"/>
  <c r="F26" i="1"/>
  <c r="F27" i="1"/>
  <c r="F20" i="1"/>
  <c r="F21" i="1"/>
  <c r="F22" i="1"/>
  <c r="F23" i="1"/>
  <c r="F14" i="1"/>
  <c r="F15" i="1"/>
  <c r="F16" i="1"/>
  <c r="F17" i="1"/>
  <c r="F18" i="1"/>
  <c r="F10" i="1"/>
  <c r="F11" i="1"/>
  <c r="I11" i="1" s="1"/>
  <c r="K11" i="1" s="1"/>
  <c r="F12" i="1"/>
  <c r="I12" i="1" s="1"/>
  <c r="F13" i="1"/>
  <c r="I13" i="1" s="1"/>
  <c r="I14" i="1"/>
  <c r="I10" i="1"/>
  <c r="K10" i="1" s="1"/>
  <c r="I16" i="1" l="1"/>
  <c r="L16" i="1" s="1"/>
  <c r="J16" i="1"/>
  <c r="J17" i="1"/>
  <c r="I17" i="1"/>
  <c r="L17" i="1" s="1"/>
  <c r="I23" i="1"/>
  <c r="L23" i="1" s="1"/>
  <c r="F19" i="1"/>
  <c r="I19" i="1" s="1"/>
  <c r="L19" i="1" s="1"/>
  <c r="J19" i="1"/>
  <c r="I26" i="1"/>
  <c r="L26" i="1" s="1"/>
  <c r="J18" i="1"/>
  <c r="I18" i="1"/>
  <c r="L18" i="1" s="1"/>
  <c r="J9" i="1"/>
  <c r="F9" i="1"/>
  <c r="I9" i="1" s="1"/>
  <c r="L9" i="1" s="1"/>
  <c r="J11" i="1"/>
  <c r="L11" i="1"/>
  <c r="J25" i="1"/>
  <c r="I25" i="1"/>
  <c r="L25" i="1" s="1"/>
  <c r="J26" i="1"/>
  <c r="J15" i="1"/>
  <c r="I15" i="1"/>
  <c r="L15" i="1" s="1"/>
  <c r="J29" i="1"/>
  <c r="I29" i="1"/>
  <c r="I28" i="1"/>
  <c r="L28" i="1" s="1"/>
  <c r="J28" i="1"/>
  <c r="J23" i="1"/>
  <c r="J13" i="1"/>
  <c r="K13" i="1" s="1"/>
  <c r="L13" i="1"/>
  <c r="I21" i="1"/>
  <c r="L21" i="1" s="1"/>
  <c r="J21" i="1"/>
  <c r="J31" i="1"/>
  <c r="I31" i="1"/>
  <c r="J20" i="1"/>
  <c r="I20" i="1"/>
  <c r="L20" i="1" s="1"/>
  <c r="J24" i="1"/>
  <c r="I24" i="1"/>
  <c r="L24" i="1" s="1"/>
  <c r="J32" i="1"/>
  <c r="I32" i="1"/>
  <c r="L32" i="1" s="1"/>
  <c r="J30" i="1"/>
  <c r="I30" i="1"/>
  <c r="L30" i="1" s="1"/>
  <c r="J14" i="1"/>
  <c r="K14" i="1" s="1"/>
  <c r="L14" i="1"/>
  <c r="J10" i="1"/>
  <c r="L10" i="1"/>
  <c r="J22" i="1"/>
  <c r="I22" i="1"/>
  <c r="L22" i="1" s="1"/>
  <c r="J27" i="1"/>
  <c r="I27" i="1"/>
  <c r="L27" i="1" s="1"/>
  <c r="J12" i="1"/>
  <c r="K12" i="1" s="1"/>
  <c r="K23" i="1" l="1"/>
  <c r="K16" i="1"/>
  <c r="K26" i="1"/>
  <c r="K19" i="1"/>
  <c r="K15" i="1"/>
  <c r="K20" i="1"/>
  <c r="K25" i="1"/>
  <c r="K24" i="1"/>
  <c r="K27" i="1"/>
  <c r="K21" i="1"/>
  <c r="K28" i="1"/>
  <c r="K22" i="1"/>
  <c r="K17" i="1"/>
  <c r="K30" i="1"/>
  <c r="K9" i="1"/>
  <c r="K31" i="1"/>
  <c r="L31" i="1"/>
  <c r="L29" i="1"/>
  <c r="K29" i="1"/>
  <c r="K18" i="1"/>
  <c r="L12" i="1"/>
  <c r="K32" i="1"/>
  <c r="L33" i="1" l="1"/>
</calcChain>
</file>

<file path=xl/sharedStrings.xml><?xml version="1.0" encoding="utf-8"?>
<sst xmlns="http://schemas.openxmlformats.org/spreadsheetml/2006/main" count="47" uniqueCount="47">
  <si>
    <t xml:space="preserve">Приложение №1.1 к техническому заданию </t>
  </si>
  <si>
    <t>Обоснование и расчет начальной (максимальной) цены контракта
Метод сопоставимых рыночных цен (анализ рынка)</t>
  </si>
  <si>
    <t xml:space="preserve"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
Ответы на запрос получены от 3 поставщиков (подрядчиков, исполнителей).
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</si>
  <si>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</si>
  <si>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</si>
  <si>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</si>
  <si>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</si>
  <si>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</si>
  <si>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</si>
  <si>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</si>
  <si>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</si>
  <si>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</si>
  <si>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</si>
  <si>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</si>
  <si>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</si>
  <si>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</si>
  <si>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</si>
  <si>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</si>
  <si>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</si>
  <si>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</si>
  <si>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t>, руб.</t>
  </si>
  <si>
    <t>Бухгалтер</t>
  </si>
  <si>
    <t>Е.А.Окунева</t>
  </si>
  <si>
    <t>Осмотр врача - терапевта</t>
  </si>
  <si>
    <t>Осмотр врача - стоматолога</t>
  </si>
  <si>
    <t>Осмотр врача - оториноларинголога</t>
  </si>
  <si>
    <t>Осмотр врача - психиатра</t>
  </si>
  <si>
    <t>Осмотр врача - нарколога</t>
  </si>
  <si>
    <t>Клинический анализ крови</t>
  </si>
  <si>
    <t>Исследование уровня глюкозы в крови</t>
  </si>
  <si>
    <t>Осмотр врача - профпатолога</t>
  </si>
  <si>
    <t>Исследование уровня холестерина в крови</t>
  </si>
  <si>
    <t>Исследование крови РНГА на брюшной тиф и паратифы</t>
  </si>
  <si>
    <t>Общий анализ мочи</t>
  </si>
  <si>
    <t>Электрокардиография</t>
  </si>
  <si>
    <t>Осмотр врача - гинеколога с проведением бактериологического (на флору) и цитологического (на атипичные клетки) исследования</t>
  </si>
  <si>
    <t xml:space="preserve">Осмотр врача - дерматовенеролога с исследованием крови на сифилис </t>
  </si>
  <si>
    <t>Исследование на гельминтозы (гельминты, простейшие)</t>
  </si>
  <si>
    <t>Исследование кала на дизентерийно-сальмонеллезную группу, патогенные эшерихии</t>
  </si>
  <si>
    <t>Иследование на энторобиоз</t>
  </si>
  <si>
    <t xml:space="preserve">Оформление новой личной медицинской книжки 
(включая аттестацию)
</t>
  </si>
  <si>
    <t>Санитарно-гигиеническое обучение и аттестация работника ( 1 раз в 2 года).</t>
  </si>
  <si>
    <t xml:space="preserve">Измерение внутриглазного давления (лицам старше 40 
лет) 
</t>
  </si>
  <si>
    <t>Осмотр врача - невролога</t>
  </si>
  <si>
    <t>Маммография молочных желез женщинам старше 40 лет.</t>
  </si>
  <si>
    <t xml:space="preserve">Ультразвуковое исследование органов малого таза (для 
женщин)
</t>
  </si>
  <si>
    <t>Оформление заключительного акта, подписанного профпатологом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</si>
</sst>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center" wrapText="1"/>
    </xf>
    <xf numFmtId="0" fontId="8" fillId="0" borderId="1" xfId="0" applyFont="1" applyFill="1" applyBorder="1" applyAlignment="1" applyProtection="1">
      <alignment horizontal="left" vertical="center" wrapText="1"/>
    </xf>
    <xf numFmtId="0" fontId="1" fillId="0" borderId="1" xfId="0" applyFont="1" applyFill="1" applyBorder="1" applyAlignment="1" applyProtection="1">
      <alignment horizontal="left" vertical="center" wrapText="1"/>
    </xf>
    <xf numFmtId="4" fontId="8" fillId="0" borderId="1" xfId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wrapText="1"/>
    </xf>
    <xf numFmtId="0" fontId="4" fillId="0" borderId="0" xfId="0" applyFont="1" applyAlignment="1">
      <alignment horizontal="right" vertical="center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2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4" fontId="8" fillId="0" borderId="4" xfId="1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 applyProtection="1">
      <alignment horizontal="left" vertical="center" wrapText="1"/>
    </xf>
    <xf numFmtId="0" fontId="10" fillId="0" borderId="1" xfId="0" applyFont="1" applyBorder="1" applyAlignment="1">
      <alignment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19050</xdr:colOff>
      <xdr:row>5</xdr:row>
      <xdr:rowOff>76200</xdr:rowOff>
    </xdr:from>
    <xdr:to>
      <xdr:col>11</xdr:col>
      <xdr:colOff>476250</xdr:colOff>
      <xdr:row>5</xdr:row>
      <xdr:rowOff>311150</xdr:rowOff>
    </xdr:to>
    <xdr:pic>
      <xdr:nvPicPr>
        <xdr:cNvPr id="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24650" y="192405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47625</xdr:colOff>
      <xdr:row>6</xdr:row>
      <xdr:rowOff>542925</xdr:rowOff>
    </xdr:from>
    <xdr:to>
      <xdr:col>11</xdr:col>
      <xdr:colOff>781050</xdr:colOff>
      <xdr:row>6</xdr:row>
      <xdr:rowOff>990600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6753225" y="2781300"/>
          <a:ext cx="7334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666750</xdr:colOff>
      <xdr:row>6</xdr:row>
      <xdr:rowOff>847725</xdr:rowOff>
    </xdr:from>
    <xdr:to>
      <xdr:col>10</xdr:col>
      <xdr:colOff>624987</xdr:colOff>
      <xdr:row>6</xdr:row>
      <xdr:rowOff>1028700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3175" y="3086100"/>
          <a:ext cx="682137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104776</xdr:colOff>
      <xdr:row>6</xdr:row>
      <xdr:rowOff>752475</xdr:rowOff>
    </xdr:from>
    <xdr:to>
      <xdr:col>9</xdr:col>
      <xdr:colOff>654206</xdr:colOff>
      <xdr:row>6</xdr:row>
      <xdr:rowOff>1066800</xdr:rowOff>
    </xdr:to>
    <xdr:pic>
      <xdr:nvPicPr>
        <xdr:cNvPr id="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1201" y="3057525"/>
          <a:ext cx="54943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285750</xdr:colOff>
      <xdr:row>7</xdr:row>
      <xdr:rowOff>333375</xdr:rowOff>
    </xdr:from>
    <xdr:to>
      <xdr:col>8</xdr:col>
      <xdr:colOff>552450</xdr:colOff>
      <xdr:row>7</xdr:row>
      <xdr:rowOff>466725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162550" y="4095750"/>
          <a:ext cx="2667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247650</xdr:colOff>
      <xdr:row>32</xdr:row>
      <xdr:rowOff>19050</xdr:rowOff>
    </xdr:from>
    <xdr:to>
      <xdr:col>10</xdr:col>
      <xdr:colOff>225425</xdr:colOff>
      <xdr:row>32</xdr:row>
      <xdr:rowOff>179705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895975" y="4733925"/>
          <a:ext cx="701675" cy="16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6</xdr:row>
      <xdr:rowOff>485775</xdr:rowOff>
    </xdr:from>
    <xdr:to>
      <xdr:col>5</xdr:col>
      <xdr:colOff>495300</xdr:colOff>
      <xdr:row>6</xdr:row>
      <xdr:rowOff>781050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5"/>
  <sheetViews>
    <sheetView tabSelected="1" topLeftCell="A29" workbookViewId="0">
      <selection activeCell="P36" sqref="P36"/>
    </sheetView>
  </sheetViews>
  <sheetFormatPr defaultRowHeight="14.4" x14ac:dyDescent="0.3"/>
  <cols>
    <col min="2" max="2" width="17.6640625" customWidth="1"/>
    <col min="8" max="8" width="9.6640625" customWidth="1"/>
    <col min="9" max="9" width="11.5546875" customWidth="1"/>
    <col min="10" max="10" width="10.88671875" customWidth="1"/>
    <col min="11" max="11" width="11.44140625" customWidth="1"/>
    <col min="12" max="12" width="12.88671875" customWidth="1"/>
  </cols>
  <sheetData>
    <row r="2" spans="1:12" ht="14.25" customHeight="1" x14ac:dyDescent="0.3">
      <c r="A2" s="13" t="s">
        <v>0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3" spans="1:12" ht="31.5" customHeight="1" x14ac:dyDescent="0.3">
      <c r="A3" s="15" t="s">
        <v>1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</row>
    <row r="4" spans="1:12" ht="69.75" customHeight="1" x14ac:dyDescent="0.3">
      <c r="A4" s="17" t="s">
        <v>2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6" spans="1:12" ht="36" customHeight="1" x14ac:dyDescent="0.3">
      <c r="A6" s="19" t="s">
        <v>3</v>
      </c>
      <c r="B6" s="19" t="s">
        <v>4</v>
      </c>
      <c r="C6" s="19" t="s">
        <v>5</v>
      </c>
      <c r="D6" s="19"/>
      <c r="E6" s="19"/>
      <c r="F6" s="19"/>
      <c r="G6" s="19" t="s">
        <v>9</v>
      </c>
      <c r="H6" s="19" t="s">
        <v>10</v>
      </c>
      <c r="I6" s="19" t="s">
        <v>11</v>
      </c>
      <c r="J6" s="19"/>
      <c r="K6" s="19"/>
      <c r="L6" s="4" t="s">
        <v>20</v>
      </c>
    </row>
    <row r="7" spans="1:12" ht="106.5" customHeight="1" x14ac:dyDescent="0.3">
      <c r="A7" s="19"/>
      <c r="B7" s="19"/>
      <c r="C7" s="5" t="s">
        <v>6</v>
      </c>
      <c r="D7" s="5" t="s">
        <v>7</v>
      </c>
      <c r="E7" s="5" t="s">
        <v>8</v>
      </c>
      <c r="F7" s="5"/>
      <c r="G7" s="19"/>
      <c r="H7" s="19"/>
      <c r="I7" s="5" t="s">
        <v>12</v>
      </c>
      <c r="J7" s="6" t="s">
        <v>13</v>
      </c>
      <c r="K7" s="6" t="s">
        <v>14</v>
      </c>
      <c r="L7" s="5"/>
    </row>
    <row r="8" spans="1:12" ht="57.6" x14ac:dyDescent="0.3">
      <c r="A8" s="3">
        <v>1</v>
      </c>
      <c r="B8" s="3">
        <v>2</v>
      </c>
      <c r="C8" s="3">
        <v>3</v>
      </c>
      <c r="D8" s="3">
        <v>4</v>
      </c>
      <c r="E8" s="3">
        <v>5</v>
      </c>
      <c r="F8" s="3" t="s">
        <v>15</v>
      </c>
      <c r="G8" s="3">
        <v>7</v>
      </c>
      <c r="H8" s="3" t="s">
        <v>16</v>
      </c>
      <c r="I8" s="3" t="s">
        <v>17</v>
      </c>
      <c r="J8" s="3">
        <v>10</v>
      </c>
      <c r="K8" s="3">
        <v>11</v>
      </c>
      <c r="L8" s="3" t="s">
        <v>18</v>
      </c>
    </row>
    <row r="9" spans="1:12" ht="27" x14ac:dyDescent="0.3">
      <c r="A9" s="1">
        <v>1</v>
      </c>
      <c r="B9" s="20" t="s">
        <v>23</v>
      </c>
      <c r="C9" s="10">
        <v>180</v>
      </c>
      <c r="D9" s="7">
        <v>190</v>
      </c>
      <c r="E9" s="7">
        <v>195</v>
      </c>
      <c r="F9" s="7">
        <f>C9+D9+E9</f>
        <v>565</v>
      </c>
      <c r="G9" s="1">
        <v>20</v>
      </c>
      <c r="H9" s="1">
        <v>3</v>
      </c>
      <c r="I9" s="7">
        <f>ROUND(F9/H9,2)</f>
        <v>188.33</v>
      </c>
      <c r="J9" s="7">
        <f>STDEV(C9:E9)</f>
        <v>7.6376261582597333</v>
      </c>
      <c r="K9" s="2">
        <f>J9/I9</f>
        <v>4.0554484990493987E-2</v>
      </c>
      <c r="L9" s="7">
        <f>G9*I9</f>
        <v>3766.6000000000004</v>
      </c>
    </row>
    <row r="10" spans="1:12" ht="27" x14ac:dyDescent="0.3">
      <c r="A10" s="1">
        <v>2</v>
      </c>
      <c r="B10" s="20" t="s">
        <v>24</v>
      </c>
      <c r="C10" s="10">
        <v>100</v>
      </c>
      <c r="D10" s="7">
        <v>110</v>
      </c>
      <c r="E10" s="7">
        <v>105</v>
      </c>
      <c r="F10" s="7">
        <f t="shared" ref="F10:F18" si="0">C10+D10+E10</f>
        <v>315</v>
      </c>
      <c r="G10" s="1">
        <v>20</v>
      </c>
      <c r="H10" s="1">
        <v>3</v>
      </c>
      <c r="I10" s="7">
        <f t="shared" ref="I10:I14" si="1">ROUND(F10/H10,2)</f>
        <v>105</v>
      </c>
      <c r="J10" s="7">
        <f t="shared" ref="J10:J32" si="2">STDEV(C10:E10)</f>
        <v>5</v>
      </c>
      <c r="K10" s="2">
        <f t="shared" ref="K10:K14" si="3">J10/I10</f>
        <v>4.7619047619047616E-2</v>
      </c>
      <c r="L10" s="7">
        <f t="shared" ref="L10:L32" si="4">G10*I10</f>
        <v>2100</v>
      </c>
    </row>
    <row r="11" spans="1:12" ht="27" x14ac:dyDescent="0.3">
      <c r="A11" s="1">
        <v>3</v>
      </c>
      <c r="B11" s="20" t="s">
        <v>25</v>
      </c>
      <c r="C11" s="10">
        <v>100</v>
      </c>
      <c r="D11" s="7">
        <v>110</v>
      </c>
      <c r="E11" s="7">
        <v>105</v>
      </c>
      <c r="F11" s="7">
        <f t="shared" si="0"/>
        <v>315</v>
      </c>
      <c r="G11" s="1">
        <v>20</v>
      </c>
      <c r="H11" s="1">
        <v>3</v>
      </c>
      <c r="I11" s="7">
        <f t="shared" si="1"/>
        <v>105</v>
      </c>
      <c r="J11" s="7">
        <f t="shared" si="2"/>
        <v>5</v>
      </c>
      <c r="K11" s="2">
        <f t="shared" si="3"/>
        <v>4.7619047619047616E-2</v>
      </c>
      <c r="L11" s="7">
        <f t="shared" si="4"/>
        <v>2100</v>
      </c>
    </row>
    <row r="12" spans="1:12" ht="27" x14ac:dyDescent="0.3">
      <c r="A12" s="1">
        <v>4</v>
      </c>
      <c r="B12" s="20" t="s">
        <v>26</v>
      </c>
      <c r="C12" s="10">
        <v>85</v>
      </c>
      <c r="D12" s="7">
        <v>90</v>
      </c>
      <c r="E12" s="7">
        <v>95</v>
      </c>
      <c r="F12" s="7">
        <f t="shared" si="0"/>
        <v>270</v>
      </c>
      <c r="G12" s="1">
        <v>20</v>
      </c>
      <c r="H12" s="1">
        <v>3</v>
      </c>
      <c r="I12" s="7">
        <f t="shared" si="1"/>
        <v>90</v>
      </c>
      <c r="J12" s="7">
        <f t="shared" si="2"/>
        <v>5</v>
      </c>
      <c r="K12" s="2">
        <f t="shared" si="3"/>
        <v>5.5555555555555552E-2</v>
      </c>
      <c r="L12" s="7">
        <f t="shared" si="4"/>
        <v>1800</v>
      </c>
    </row>
    <row r="13" spans="1:12" ht="27" x14ac:dyDescent="0.3">
      <c r="A13" s="1">
        <v>5</v>
      </c>
      <c r="B13" s="20" t="s">
        <v>27</v>
      </c>
      <c r="C13" s="10">
        <v>85</v>
      </c>
      <c r="D13" s="7">
        <v>90</v>
      </c>
      <c r="E13" s="7">
        <v>95</v>
      </c>
      <c r="F13" s="7">
        <f t="shared" si="0"/>
        <v>270</v>
      </c>
      <c r="G13" s="1">
        <v>20</v>
      </c>
      <c r="H13" s="1">
        <v>3</v>
      </c>
      <c r="I13" s="7">
        <f t="shared" si="1"/>
        <v>90</v>
      </c>
      <c r="J13" s="7">
        <f t="shared" si="2"/>
        <v>5</v>
      </c>
      <c r="K13" s="2">
        <f t="shared" si="3"/>
        <v>5.5555555555555552E-2</v>
      </c>
      <c r="L13" s="7">
        <f t="shared" si="4"/>
        <v>1800</v>
      </c>
    </row>
    <row r="14" spans="1:12" ht="27" x14ac:dyDescent="0.3">
      <c r="A14" s="1">
        <v>6</v>
      </c>
      <c r="B14" s="20" t="s">
        <v>30</v>
      </c>
      <c r="C14" s="10">
        <v>200</v>
      </c>
      <c r="D14" s="7">
        <v>200</v>
      </c>
      <c r="E14" s="7">
        <v>215</v>
      </c>
      <c r="F14" s="7">
        <f t="shared" si="0"/>
        <v>615</v>
      </c>
      <c r="G14" s="1">
        <v>20</v>
      </c>
      <c r="H14" s="1">
        <v>3</v>
      </c>
      <c r="I14" s="7">
        <f t="shared" si="1"/>
        <v>205</v>
      </c>
      <c r="J14" s="7">
        <f t="shared" si="2"/>
        <v>8.6602540378443873</v>
      </c>
      <c r="K14" s="2">
        <f t="shared" si="3"/>
        <v>4.22451416480214E-2</v>
      </c>
      <c r="L14" s="7">
        <f t="shared" si="4"/>
        <v>4100</v>
      </c>
    </row>
    <row r="15" spans="1:12" ht="27.6" x14ac:dyDescent="0.3">
      <c r="A15" s="1">
        <v>7</v>
      </c>
      <c r="B15" s="8" t="s">
        <v>28</v>
      </c>
      <c r="C15" s="10">
        <v>170</v>
      </c>
      <c r="D15" s="7">
        <v>190</v>
      </c>
      <c r="E15" s="7">
        <v>185</v>
      </c>
      <c r="F15" s="7">
        <f t="shared" si="0"/>
        <v>545</v>
      </c>
      <c r="G15" s="1">
        <v>20</v>
      </c>
      <c r="H15" s="1">
        <v>3</v>
      </c>
      <c r="I15" s="7">
        <f t="shared" ref="I10:I32" si="5">ROUND(F15/H15,2)</f>
        <v>181.67</v>
      </c>
      <c r="J15" s="7">
        <f t="shared" si="2"/>
        <v>10.408329997330663</v>
      </c>
      <c r="K15" s="2">
        <f t="shared" ref="K10:K32" si="6">J15/I15</f>
        <v>5.7292508379648062E-2</v>
      </c>
      <c r="L15" s="7">
        <f t="shared" si="4"/>
        <v>3633.3999999999996</v>
      </c>
    </row>
    <row r="16" spans="1:12" ht="41.4" x14ac:dyDescent="0.3">
      <c r="A16" s="1">
        <v>8</v>
      </c>
      <c r="B16" s="8" t="s">
        <v>29</v>
      </c>
      <c r="C16" s="10">
        <v>70</v>
      </c>
      <c r="D16" s="7">
        <v>80</v>
      </c>
      <c r="E16" s="7">
        <v>75</v>
      </c>
      <c r="F16" s="7">
        <f t="shared" si="0"/>
        <v>225</v>
      </c>
      <c r="G16" s="1">
        <v>20</v>
      </c>
      <c r="H16" s="1">
        <v>3</v>
      </c>
      <c r="I16" s="7">
        <f t="shared" si="5"/>
        <v>75</v>
      </c>
      <c r="J16" s="7">
        <f t="shared" si="2"/>
        <v>5</v>
      </c>
      <c r="K16" s="2">
        <f t="shared" si="6"/>
        <v>6.6666666666666666E-2</v>
      </c>
      <c r="L16" s="7">
        <f t="shared" si="4"/>
        <v>1500</v>
      </c>
    </row>
    <row r="17" spans="1:12" ht="55.2" x14ac:dyDescent="0.3">
      <c r="A17" s="1">
        <v>9</v>
      </c>
      <c r="B17" s="8" t="s">
        <v>31</v>
      </c>
      <c r="C17" s="10">
        <v>90</v>
      </c>
      <c r="D17" s="7">
        <v>90</v>
      </c>
      <c r="E17" s="7">
        <v>95</v>
      </c>
      <c r="F17" s="7">
        <f t="shared" si="0"/>
        <v>275</v>
      </c>
      <c r="G17" s="1">
        <v>20</v>
      </c>
      <c r="H17" s="1">
        <v>3</v>
      </c>
      <c r="I17" s="7">
        <f t="shared" si="5"/>
        <v>91.67</v>
      </c>
      <c r="J17" s="7">
        <f t="shared" si="2"/>
        <v>2.8867513459481287</v>
      </c>
      <c r="K17" s="2">
        <f t="shared" si="6"/>
        <v>3.1490687748970528E-2</v>
      </c>
      <c r="L17" s="7">
        <f t="shared" si="4"/>
        <v>1833.4</v>
      </c>
    </row>
    <row r="18" spans="1:12" ht="40.200000000000003" thickBot="1" x14ac:dyDescent="0.35">
      <c r="A18" s="1">
        <v>10</v>
      </c>
      <c r="B18" s="21" t="s">
        <v>32</v>
      </c>
      <c r="C18" s="10">
        <v>340</v>
      </c>
      <c r="D18" s="7">
        <v>360</v>
      </c>
      <c r="E18" s="7">
        <v>350</v>
      </c>
      <c r="F18" s="7">
        <f t="shared" si="0"/>
        <v>1050</v>
      </c>
      <c r="G18" s="1">
        <v>20</v>
      </c>
      <c r="H18" s="1">
        <v>3</v>
      </c>
      <c r="I18" s="7">
        <f t="shared" si="5"/>
        <v>350</v>
      </c>
      <c r="J18" s="7">
        <f t="shared" si="2"/>
        <v>10</v>
      </c>
      <c r="K18" s="2">
        <f t="shared" si="6"/>
        <v>2.8571428571428571E-2</v>
      </c>
      <c r="L18" s="7">
        <f t="shared" si="4"/>
        <v>7000</v>
      </c>
    </row>
    <row r="19" spans="1:12" ht="27.6" x14ac:dyDescent="0.3">
      <c r="A19" s="1">
        <v>11</v>
      </c>
      <c r="B19" s="8" t="s">
        <v>33</v>
      </c>
      <c r="C19" s="10">
        <v>130</v>
      </c>
      <c r="D19" s="7">
        <v>140</v>
      </c>
      <c r="E19" s="7">
        <v>135</v>
      </c>
      <c r="F19" s="7">
        <f t="shared" ref="F10:F32" si="7">C19+D19+E19</f>
        <v>405</v>
      </c>
      <c r="G19" s="1">
        <v>20</v>
      </c>
      <c r="H19" s="1">
        <v>3</v>
      </c>
      <c r="I19" s="7">
        <f t="shared" si="5"/>
        <v>135</v>
      </c>
      <c r="J19" s="7">
        <f t="shared" si="2"/>
        <v>5</v>
      </c>
      <c r="K19" s="2">
        <f t="shared" si="6"/>
        <v>3.7037037037037035E-2</v>
      </c>
      <c r="L19" s="7">
        <f t="shared" si="4"/>
        <v>2700</v>
      </c>
    </row>
    <row r="20" spans="1:12" ht="27.6" x14ac:dyDescent="0.3">
      <c r="A20" s="1">
        <v>12</v>
      </c>
      <c r="B20" s="8" t="s">
        <v>34</v>
      </c>
      <c r="C20" s="10">
        <v>150</v>
      </c>
      <c r="D20" s="7">
        <v>160</v>
      </c>
      <c r="E20" s="7">
        <v>165</v>
      </c>
      <c r="F20" s="7">
        <f t="shared" si="7"/>
        <v>475</v>
      </c>
      <c r="G20" s="1">
        <v>20</v>
      </c>
      <c r="H20" s="1">
        <v>3</v>
      </c>
      <c r="I20" s="7">
        <f t="shared" si="5"/>
        <v>158.33000000000001</v>
      </c>
      <c r="J20" s="7">
        <f t="shared" si="2"/>
        <v>7.6376261582597333</v>
      </c>
      <c r="K20" s="2">
        <f t="shared" si="6"/>
        <v>4.8238654444891886E-2</v>
      </c>
      <c r="L20" s="7">
        <f t="shared" si="4"/>
        <v>3166.6000000000004</v>
      </c>
    </row>
    <row r="21" spans="1:12" ht="124.2" x14ac:dyDescent="0.3">
      <c r="A21" s="1">
        <v>13</v>
      </c>
      <c r="B21" s="8" t="s">
        <v>35</v>
      </c>
      <c r="C21" s="10">
        <v>410</v>
      </c>
      <c r="D21" s="7">
        <v>450</v>
      </c>
      <c r="E21" s="7">
        <v>440</v>
      </c>
      <c r="F21" s="7">
        <f t="shared" si="7"/>
        <v>1300</v>
      </c>
      <c r="G21" s="1">
        <v>16</v>
      </c>
      <c r="H21" s="1">
        <v>3</v>
      </c>
      <c r="I21" s="7">
        <f t="shared" si="5"/>
        <v>433.33</v>
      </c>
      <c r="J21" s="7">
        <f t="shared" si="2"/>
        <v>20.816659994661325</v>
      </c>
      <c r="K21" s="2">
        <f t="shared" si="6"/>
        <v>4.8038815670877449E-2</v>
      </c>
      <c r="L21" s="7">
        <f t="shared" si="4"/>
        <v>6933.28</v>
      </c>
    </row>
    <row r="22" spans="1:12" ht="55.2" x14ac:dyDescent="0.3">
      <c r="A22" s="1">
        <v>14</v>
      </c>
      <c r="B22" s="9" t="s">
        <v>36</v>
      </c>
      <c r="C22" s="10">
        <v>240</v>
      </c>
      <c r="D22" s="7">
        <v>250</v>
      </c>
      <c r="E22" s="7">
        <v>260</v>
      </c>
      <c r="F22" s="7">
        <f t="shared" si="7"/>
        <v>750</v>
      </c>
      <c r="G22" s="1">
        <v>20</v>
      </c>
      <c r="H22" s="1">
        <v>3</v>
      </c>
      <c r="I22" s="7">
        <f t="shared" si="5"/>
        <v>250</v>
      </c>
      <c r="J22" s="7">
        <f t="shared" si="2"/>
        <v>10</v>
      </c>
      <c r="K22" s="2">
        <f t="shared" si="6"/>
        <v>0.04</v>
      </c>
      <c r="L22" s="7">
        <f t="shared" si="4"/>
        <v>5000</v>
      </c>
    </row>
    <row r="23" spans="1:12" ht="55.2" x14ac:dyDescent="0.3">
      <c r="A23" s="1">
        <v>15</v>
      </c>
      <c r="B23" s="8" t="s">
        <v>37</v>
      </c>
      <c r="C23" s="10">
        <v>140</v>
      </c>
      <c r="D23" s="7">
        <v>150</v>
      </c>
      <c r="E23" s="7">
        <v>145</v>
      </c>
      <c r="F23" s="7">
        <f t="shared" si="7"/>
        <v>435</v>
      </c>
      <c r="G23" s="1">
        <v>20</v>
      </c>
      <c r="H23" s="1">
        <v>3</v>
      </c>
      <c r="I23" s="7">
        <f t="shared" si="5"/>
        <v>145</v>
      </c>
      <c r="J23" s="7">
        <f t="shared" si="2"/>
        <v>5</v>
      </c>
      <c r="K23" s="2">
        <f t="shared" si="6"/>
        <v>3.4482758620689655E-2</v>
      </c>
      <c r="L23" s="7">
        <f t="shared" si="4"/>
        <v>2900</v>
      </c>
    </row>
    <row r="24" spans="1:12" ht="82.8" x14ac:dyDescent="0.3">
      <c r="A24" s="1">
        <v>16</v>
      </c>
      <c r="B24" s="9" t="s">
        <v>38</v>
      </c>
      <c r="C24" s="10">
        <v>300</v>
      </c>
      <c r="D24" s="7">
        <v>330</v>
      </c>
      <c r="E24" s="7">
        <v>320</v>
      </c>
      <c r="F24" s="7">
        <f t="shared" si="7"/>
        <v>950</v>
      </c>
      <c r="G24" s="1">
        <v>20</v>
      </c>
      <c r="H24" s="1">
        <v>3</v>
      </c>
      <c r="I24" s="7">
        <f t="shared" si="5"/>
        <v>316.67</v>
      </c>
      <c r="J24" s="7">
        <f t="shared" si="2"/>
        <v>15.275252316519467</v>
      </c>
      <c r="K24" s="2">
        <f t="shared" si="6"/>
        <v>4.8237131134996891E-2</v>
      </c>
      <c r="L24" s="7">
        <f t="shared" si="4"/>
        <v>6333.4000000000005</v>
      </c>
    </row>
    <row r="25" spans="1:12" ht="27.6" x14ac:dyDescent="0.3">
      <c r="A25" s="1">
        <v>17</v>
      </c>
      <c r="B25" s="9" t="s">
        <v>39</v>
      </c>
      <c r="C25" s="10">
        <v>120</v>
      </c>
      <c r="D25" s="7">
        <v>130</v>
      </c>
      <c r="E25" s="7">
        <v>125</v>
      </c>
      <c r="F25" s="7">
        <f t="shared" si="7"/>
        <v>375</v>
      </c>
      <c r="G25" s="1">
        <v>20</v>
      </c>
      <c r="H25" s="1">
        <v>3</v>
      </c>
      <c r="I25" s="7">
        <f t="shared" si="5"/>
        <v>125</v>
      </c>
      <c r="J25" s="7">
        <f t="shared" si="2"/>
        <v>5</v>
      </c>
      <c r="K25" s="2">
        <f t="shared" si="6"/>
        <v>0.04</v>
      </c>
      <c r="L25" s="7">
        <f t="shared" si="4"/>
        <v>2500</v>
      </c>
    </row>
    <row r="26" spans="1:12" ht="109.2" x14ac:dyDescent="0.3">
      <c r="A26" s="1">
        <v>18</v>
      </c>
      <c r="B26" s="22" t="s">
        <v>40</v>
      </c>
      <c r="C26" s="10">
        <v>500</v>
      </c>
      <c r="D26" s="7">
        <v>550</v>
      </c>
      <c r="E26" s="7">
        <v>525</v>
      </c>
      <c r="F26" s="7">
        <f t="shared" si="7"/>
        <v>1575</v>
      </c>
      <c r="G26" s="1">
        <v>20</v>
      </c>
      <c r="H26" s="1">
        <v>3</v>
      </c>
      <c r="I26" s="7">
        <f t="shared" si="5"/>
        <v>525</v>
      </c>
      <c r="J26" s="7">
        <f t="shared" si="2"/>
        <v>25</v>
      </c>
      <c r="K26" s="2">
        <f t="shared" si="6"/>
        <v>4.7619047619047616E-2</v>
      </c>
      <c r="L26" s="7">
        <f t="shared" si="4"/>
        <v>10500</v>
      </c>
    </row>
    <row r="27" spans="1:12" ht="93.6" x14ac:dyDescent="0.3">
      <c r="A27" s="1">
        <v>19</v>
      </c>
      <c r="B27" s="25" t="s">
        <v>41</v>
      </c>
      <c r="C27" s="23">
        <v>350</v>
      </c>
      <c r="D27" s="7">
        <v>380</v>
      </c>
      <c r="E27" s="7">
        <v>370</v>
      </c>
      <c r="F27" s="7">
        <f t="shared" si="7"/>
        <v>1100</v>
      </c>
      <c r="G27" s="1">
        <v>20</v>
      </c>
      <c r="H27" s="1">
        <v>3</v>
      </c>
      <c r="I27" s="7">
        <f t="shared" si="5"/>
        <v>366.67</v>
      </c>
      <c r="J27" s="7">
        <f t="shared" si="2"/>
        <v>15.275252316519467</v>
      </c>
      <c r="K27" s="2">
        <f t="shared" si="6"/>
        <v>4.1659400323231968E-2</v>
      </c>
      <c r="L27" s="7">
        <f t="shared" si="4"/>
        <v>7333.4000000000005</v>
      </c>
    </row>
    <row r="28" spans="1:12" ht="82.8" x14ac:dyDescent="0.3">
      <c r="A28" s="1">
        <v>20</v>
      </c>
      <c r="B28" s="24" t="s">
        <v>42</v>
      </c>
      <c r="C28" s="10">
        <v>100</v>
      </c>
      <c r="D28" s="7">
        <v>110</v>
      </c>
      <c r="E28" s="7">
        <v>105</v>
      </c>
      <c r="F28" s="7">
        <f t="shared" si="7"/>
        <v>315</v>
      </c>
      <c r="G28" s="1">
        <v>4</v>
      </c>
      <c r="H28" s="1">
        <v>3</v>
      </c>
      <c r="I28" s="7">
        <f t="shared" si="5"/>
        <v>105</v>
      </c>
      <c r="J28" s="7">
        <f t="shared" si="2"/>
        <v>5</v>
      </c>
      <c r="K28" s="2">
        <f t="shared" si="6"/>
        <v>4.7619047619047616E-2</v>
      </c>
      <c r="L28" s="7">
        <f t="shared" si="4"/>
        <v>420</v>
      </c>
    </row>
    <row r="29" spans="1:12" ht="27.6" x14ac:dyDescent="0.3">
      <c r="A29" s="1">
        <v>21</v>
      </c>
      <c r="B29" s="9" t="s">
        <v>43</v>
      </c>
      <c r="C29" s="10">
        <v>150</v>
      </c>
      <c r="D29" s="7">
        <v>160</v>
      </c>
      <c r="E29" s="7">
        <v>165</v>
      </c>
      <c r="F29" s="7">
        <f t="shared" si="7"/>
        <v>475</v>
      </c>
      <c r="G29" s="1">
        <v>20</v>
      </c>
      <c r="H29" s="1">
        <v>3</v>
      </c>
      <c r="I29" s="7">
        <f t="shared" si="5"/>
        <v>158.33000000000001</v>
      </c>
      <c r="J29" s="7">
        <f t="shared" si="2"/>
        <v>7.6376261582597333</v>
      </c>
      <c r="K29" s="2">
        <f t="shared" si="6"/>
        <v>4.8238654444891886E-2</v>
      </c>
      <c r="L29" s="7">
        <f t="shared" si="4"/>
        <v>3166.6000000000004</v>
      </c>
    </row>
    <row r="30" spans="1:12" ht="55.2" x14ac:dyDescent="0.3">
      <c r="A30" s="1">
        <v>22</v>
      </c>
      <c r="B30" s="9" t="s">
        <v>44</v>
      </c>
      <c r="C30" s="10">
        <v>600</v>
      </c>
      <c r="D30" s="7">
        <v>650</v>
      </c>
      <c r="E30" s="7">
        <v>660</v>
      </c>
      <c r="F30" s="7">
        <f t="shared" si="7"/>
        <v>1910</v>
      </c>
      <c r="G30" s="1">
        <v>4</v>
      </c>
      <c r="H30" s="1">
        <v>3</v>
      </c>
      <c r="I30" s="7">
        <f t="shared" si="5"/>
        <v>636.66999999999996</v>
      </c>
      <c r="J30" s="7">
        <f t="shared" si="2"/>
        <v>32.145502536643185</v>
      </c>
      <c r="K30" s="2">
        <f t="shared" si="6"/>
        <v>5.0490053774550687E-2</v>
      </c>
      <c r="L30" s="7">
        <f t="shared" si="4"/>
        <v>2546.6799999999998</v>
      </c>
    </row>
    <row r="31" spans="1:12" ht="82.8" x14ac:dyDescent="0.3">
      <c r="A31" s="1">
        <v>23</v>
      </c>
      <c r="B31" s="9" t="s">
        <v>45</v>
      </c>
      <c r="C31" s="10">
        <v>230</v>
      </c>
      <c r="D31" s="7">
        <v>250</v>
      </c>
      <c r="E31" s="7">
        <v>240</v>
      </c>
      <c r="F31" s="7">
        <f t="shared" si="7"/>
        <v>720</v>
      </c>
      <c r="G31" s="1">
        <v>16</v>
      </c>
      <c r="H31" s="1">
        <v>3</v>
      </c>
      <c r="I31" s="7">
        <f t="shared" si="5"/>
        <v>240</v>
      </c>
      <c r="J31" s="7">
        <f t="shared" si="2"/>
        <v>10</v>
      </c>
      <c r="K31" s="2">
        <f t="shared" si="6"/>
        <v>4.1666666666666664E-2</v>
      </c>
      <c r="L31" s="7">
        <f t="shared" si="4"/>
        <v>3840</v>
      </c>
    </row>
    <row r="32" spans="1:12" ht="69" x14ac:dyDescent="0.3">
      <c r="A32" s="1">
        <v>24</v>
      </c>
      <c r="B32" s="9" t="s">
        <v>46</v>
      </c>
      <c r="C32" s="10">
        <v>1000</v>
      </c>
      <c r="D32" s="7">
        <v>1100</v>
      </c>
      <c r="E32" s="7">
        <v>1070</v>
      </c>
      <c r="F32" s="7">
        <f t="shared" si="7"/>
        <v>3170</v>
      </c>
      <c r="G32" s="1">
        <v>1</v>
      </c>
      <c r="H32" s="1">
        <v>3</v>
      </c>
      <c r="I32" s="7">
        <f t="shared" si="5"/>
        <v>1056.67</v>
      </c>
      <c r="J32" s="7">
        <f t="shared" si="2"/>
        <v>51.316014394468837</v>
      </c>
      <c r="K32" s="2">
        <f t="shared" si="6"/>
        <v>4.8563898278998013E-2</v>
      </c>
      <c r="L32" s="7">
        <f t="shared" si="4"/>
        <v>1056.67</v>
      </c>
    </row>
    <row r="33" spans="1:12" x14ac:dyDescent="0.3">
      <c r="A33" s="11" t="s">
        <v>19</v>
      </c>
      <c r="B33" s="11"/>
      <c r="C33" s="11"/>
      <c r="D33" s="11"/>
      <c r="E33" s="11"/>
      <c r="F33" s="11"/>
      <c r="G33" s="11"/>
      <c r="H33" s="11"/>
      <c r="I33" s="11"/>
      <c r="J33" s="12"/>
      <c r="K33" s="12"/>
      <c r="L33" s="7">
        <f>SUM(L9:L32)</f>
        <v>88030.029999999984</v>
      </c>
    </row>
    <row r="35" spans="1:12" x14ac:dyDescent="0.3">
      <c r="B35" t="s">
        <v>21</v>
      </c>
      <c r="E35" t="s">
        <v>22</v>
      </c>
    </row>
  </sheetData>
  <mergeCells count="11">
    <mergeCell ref="A33:I33"/>
    <mergeCell ref="J33:K33"/>
    <mergeCell ref="A2:L2"/>
    <mergeCell ref="A3:L3"/>
    <mergeCell ref="A4:L4"/>
    <mergeCell ref="A6:A7"/>
    <mergeCell ref="B6:B7"/>
    <mergeCell ref="C6:F6"/>
    <mergeCell ref="G6:G7"/>
    <mergeCell ref="H6:H7"/>
    <mergeCell ref="I6:K6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2024-06-20T12:53:44Z</dcterms:modified>
</cp:coreProperties>
</file>