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Fbox\Exchange\Отдел экономического развития (новая)\ВЕРОНИКА\41\УЕП 2024\Ассенизация\"/>
    </mc:Choice>
  </mc:AlternateContent>
  <xr:revisionPtr revIDLastSave="0" documentId="13_ncr:1_{1937CD28-D794-4B08-9A5A-07554F9665D5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5" i="1" l="1"/>
  <c r="I15" i="1"/>
  <c r="G15" i="1"/>
  <c r="O14" i="1" l="1"/>
  <c r="P14" i="1" s="1"/>
  <c r="P15" i="1" s="1"/>
  <c r="N14" i="1" l="1"/>
  <c r="L14" i="1" l="1"/>
  <c r="M14" i="1" s="1"/>
</calcChain>
</file>

<file path=xl/sharedStrings.xml><?xml version="1.0" encoding="utf-8"?>
<sst xmlns="http://schemas.openxmlformats.org/spreadsheetml/2006/main" count="40" uniqueCount="36">
  <si>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</si>
  <si>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</si>
  <si>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</si>
  <si>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</si>
  <si>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</si>
  <si>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Коэффициент вариации (%)</t>
  </si>
  <si>
    <t>Средняя цена (руб.)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</si>
  <si>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</si>
  <si>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</si>
  <si>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</si>
  <si>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</si>
  <si>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(должность)</t>
  </si>
  <si>
    <t>/</t>
  </si>
  <si>
    <t>(подпись/расшифровка подписи)</t>
  </si>
  <si>
    <t>Среднее квадра-тичное отклонение</t>
  </si>
  <si>
    <t>НМЦК(ЦК)
(руб.)</t>
  </si>
  <si>
    <t xml:space="preserve">Реестр товаров </t>
  </si>
  <si>
    <r>
      <rPr>
        <b/>
        <sz val="12"/>
        <color theme="1"/>
        <rFont val="Times New Roman"/>
        <family val="1"/>
        <charset val="204"/>
      </rPr>
      <t>Метод сопоставимых рыночных цен (анализа рынка)</t>
    </r>
    <r>
      <rPr>
        <sz val="12"/>
        <color theme="1"/>
        <rFont val="Times New Roman"/>
        <family val="1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</si>
  <si>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-</t>
  </si>
  <si>
    <t>Количество источников ценовой информации</t>
  </si>
  <si>
    <t>Расчёт НМЦК(ЦК)</t>
  </si>
  <si>
    <t>Минимальная цена (руб.) *</t>
  </si>
  <si>
    <t>Итого:</t>
  </si>
  <si>
    <t/>
  </si>
  <si>
    <t xml:space="preserve">* Основываясь на принципе эффективности использования бюджетных средств (статья 34 Бюджетного кодекса Российской Федерации от 31.07.1998 N 145-ФЗ) для расчета цены контракта выбраны минимальные ценовые предложения.
</t>
  </si>
  <si>
    <t>Заведующий:</t>
  </si>
  <si>
    <t>А. О. Гарайс</t>
  </si>
  <si>
    <t>Оказание услуг по откачке и вывозу жидких бытовых отходов</t>
  </si>
  <si>
    <t>м3</t>
  </si>
  <si>
    <t xml:space="preserve">37.00.12.110 </t>
  </si>
  <si>
    <t>Откачка и вывоз жидких нечистот</t>
  </si>
  <si>
    <t>цена источника 1 (вх. №41 от 25.06.2024)</t>
  </si>
  <si>
    <t>цена источника 2 (вх. №42 от 25.06.2024)</t>
  </si>
  <si>
    <t>цена источника 3 (вх. №43 от 25.06.2024)</t>
  </si>
  <si>
    <t>Дата подготовки обоснования НМЦК: 25.06.2024</t>
  </si>
  <si>
    <t>На основании проведенного анализа рынка и расчетов, НМЦК(ЦК) составляет: 197 200,00 рублей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</si>
</sst>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10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1" xfId="0" applyFont="1" applyBorder="1"/>
    <xf numFmtId="0" fontId="1" fillId="0" borderId="1" xfId="0" applyFont="1" applyBorder="1" applyAlignment="1">
      <alignment horizontal="center" vertical="top"/>
    </xf>
    <xf numFmtId="0" fontId="1" fillId="0" borderId="5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1" fillId="0" borderId="10" xfId="0" applyFont="1" applyBorder="1" applyAlignment="1">
      <alignment horizontal="left" vertical="center" wrapText="1" indent="1"/>
    </xf>
    <xf numFmtId="0" fontId="1" fillId="0" borderId="0" xfId="0" applyFont="1" applyAlignment="1">
      <alignment horizontal="left" vertical="top"/>
    </xf>
    <xf numFmtId="4" fontId="1" fillId="0" borderId="3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4" fontId="1" fillId="0" borderId="10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top"/>
    </xf>
    <xf numFmtId="0" fontId="1" fillId="0" borderId="0" xfId="0" applyFont="1" applyAlignment="1">
      <alignment horizontal="right"/>
    </xf>
    <xf numFmtId="4" fontId="1" fillId="0" borderId="7" xfId="0" applyNumberFormat="1" applyFont="1" applyBorder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1" fillId="0" borderId="11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indent="1"/>
    </xf>
    <xf numFmtId="0" fontId="1" fillId="0" borderId="8" xfId="0" applyFont="1" applyBorder="1" applyAlignment="1">
      <alignment horizontal="left" vertical="top" indent="1"/>
    </xf>
    <xf numFmtId="0" fontId="1" fillId="0" borderId="9" xfId="0" applyFont="1" applyBorder="1" applyAlignment="1">
      <alignment horizontal="left" vertical="top" indent="1"/>
    </xf>
    <xf numFmtId="0" fontId="1" fillId="0" borderId="2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indent="1"/>
    </xf>
    <xf numFmtId="0" fontId="1" fillId="0" borderId="2" xfId="0" applyFont="1" applyBorder="1" applyAlignment="1">
      <alignment horizontal="left" vertical="top" indent="1"/>
    </xf>
    <xf numFmtId="0" fontId="1" fillId="0" borderId="0" xfId="0" applyFont="1" applyAlignment="1">
      <alignment horizontal="left" vertical="top"/>
    </xf>
    <xf numFmtId="0" fontId="7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0" fontId="9" fillId="0" borderId="8" xfId="0" applyFont="1" applyBorder="1" applyAlignment="1">
      <alignment horizontal="center" vertical="top"/>
    </xf>
    <xf numFmtId="0" fontId="9" fillId="0" borderId="13" xfId="0" applyFont="1" applyBorder="1" applyAlignment="1">
      <alignment horizontal="center" vertical="top"/>
    </xf>
    <xf numFmtId="0" fontId="9" fillId="0" borderId="13" xfId="0" applyFont="1" applyBorder="1" applyAlignment="1">
      <alignment vertical="top"/>
    </xf>
    <xf numFmtId="0" fontId="9" fillId="0" borderId="9" xfId="0" applyFont="1" applyBorder="1" applyAlignment="1">
      <alignment vertical="top"/>
    </xf>
    <xf numFmtId="0" fontId="1" fillId="0" borderId="6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/>
    </xf>
    <xf numFmtId="0" fontId="1" fillId="0" borderId="8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8" fillId="0" borderId="10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top"/>
    </xf>
    <xf numFmtId="0" fontId="1" fillId="0" borderId="13" xfId="0" applyFont="1" applyBorder="1" applyAlignment="1">
      <alignment horizontal="center" vertical="top"/>
    </xf>
    <xf numFmtId="0" fontId="1" fillId="0" borderId="1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933450</xdr:colOff>
      <xdr:row>8</xdr:row>
      <xdr:rowOff>101600</xdr:rowOff>
    </xdr:from>
    <xdr:to>
      <xdr:col>5</xdr:col>
      <xdr:colOff>733425</xdr:colOff>
      <xdr:row>8</xdr:row>
      <xdr:rowOff>1838960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en-RU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√(( ∑2_(𝑖=1)^𝑛▒〖〖(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_𝑖  − 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)〗^2  〗)/(𝑛−1))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88900</xdr:colOff>
      <xdr:row>8</xdr:row>
      <xdr:rowOff>101600</xdr:rowOff>
    </xdr:from>
    <xdr:to>
      <xdr:col>2</xdr:col>
      <xdr:colOff>279400</xdr:colOff>
      <xdr:row>8</xdr:row>
      <xdr:rowOff>1838960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en-RU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 panose="02040503050406030204" pitchFamily="18" charset="0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 panose="02040503050406030204" pitchFamily="18" charset="0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×∑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^𝑛▒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(объем) закупаемого товара;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6</xdr:col>
      <xdr:colOff>355600</xdr:colOff>
      <xdr:row>8</xdr:row>
      <xdr:rowOff>101600</xdr:rowOff>
    </xdr:from>
    <xdr:to>
      <xdr:col>8</xdr:col>
      <xdr:colOff>838200</xdr:colOff>
      <xdr:row>8</xdr:row>
      <xdr:rowOff>1838960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𝜎/⟨</a:t>
              </a:r>
              <a:r>
                <a:rPr lang="ru-RU" sz="1200" b="0" i="0">
                  <a:latin typeface="Cambria Math" panose="02040503050406030204" pitchFamily="18" charset="0"/>
                </a:rPr>
                <a:t>ц⟩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en-GB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en-GB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5"/>
  <sheetViews>
    <sheetView tabSelected="1" topLeftCell="A7" zoomScale="80" zoomScaleNormal="80" workbookViewId="0">
      <selection activeCell="N22" sqref="N22"/>
    </sheetView>
  </sheetViews>
  <sheetFormatPr defaultColWidth="10.875" defaultRowHeight="15.75" x14ac:dyDescent="0.25"/>
  <cols>
    <col min="1" max="1" width="3.875" style="2" customWidth="1"/>
    <col min="2" max="2" width="35.875" style="1" customWidth="1"/>
    <col min="3" max="4" width="15.875" style="1" customWidth="1"/>
    <col min="5" max="5" width="13" style="1" customWidth="1"/>
    <col min="6" max="6" width="9.875" style="1" customWidth="1"/>
    <col min="7" max="7" width="18.375" style="1" customWidth="1"/>
    <col min="8" max="8" width="17.5" style="1" customWidth="1"/>
    <col min="9" max="9" width="17.125" style="1" customWidth="1"/>
    <col min="10" max="10" width="18.875" style="1" customWidth="1"/>
    <col min="11" max="11" width="13.875" style="1" customWidth="1"/>
    <col min="12" max="12" width="19.875" style="1" customWidth="1"/>
    <col min="13" max="15" width="15.875" style="1" customWidth="1"/>
    <col min="16" max="16" width="18.875" style="1" customWidth="1"/>
    <col min="17" max="16384" width="10.875" style="1"/>
  </cols>
  <sheetData>
    <row r="1" spans="1:16" ht="20.100000000000001" customHeight="1" x14ac:dyDescent="0.25"/>
    <row r="2" spans="1:16" ht="50.1" customHeight="1" x14ac:dyDescent="0.25">
      <c r="A2" s="26" t="s">
        <v>8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</row>
    <row r="3" spans="1:16" ht="39.950000000000003" customHeight="1" x14ac:dyDescent="0.25"/>
    <row r="4" spans="1:16" ht="20.100000000000001" customHeight="1" x14ac:dyDescent="0.25">
      <c r="A4" s="27" t="s">
        <v>9</v>
      </c>
      <c r="B4" s="27"/>
      <c r="C4" s="36" t="s">
        <v>27</v>
      </c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</row>
    <row r="5" spans="1:16" ht="9.9499999999999993" customHeight="1" x14ac:dyDescent="0.25">
      <c r="A5" s="10"/>
      <c r="B5" s="10"/>
      <c r="C5" s="3"/>
      <c r="D5" s="3"/>
      <c r="E5" s="3"/>
      <c r="F5" s="3"/>
      <c r="G5" s="3"/>
      <c r="H5" s="3"/>
      <c r="I5" s="3"/>
      <c r="J5" s="12"/>
      <c r="K5" s="12"/>
      <c r="L5" s="3"/>
      <c r="M5" s="3"/>
      <c r="N5" s="3"/>
      <c r="O5" s="19"/>
      <c r="P5" s="3"/>
    </row>
    <row r="6" spans="1:16" ht="69.95" customHeight="1" x14ac:dyDescent="0.25">
      <c r="A6" s="43" t="s">
        <v>10</v>
      </c>
      <c r="B6" s="43"/>
      <c r="C6" s="37" t="s">
        <v>17</v>
      </c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</row>
    <row r="7" spans="1:16" ht="20.100000000000001" customHeight="1" x14ac:dyDescent="0.25"/>
    <row r="8" spans="1:16" ht="25.5" x14ac:dyDescent="0.25">
      <c r="A8" s="39" t="s">
        <v>20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</row>
    <row r="9" spans="1:16" ht="159.94999999999999" customHeight="1" x14ac:dyDescent="0.25">
      <c r="A9" s="42"/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</row>
    <row r="10" spans="1:16" ht="20.100000000000001" customHeight="1" x14ac:dyDescent="0.25"/>
    <row r="11" spans="1:16" ht="5.0999999999999996" customHeight="1" x14ac:dyDescent="0.25">
      <c r="A11" s="5"/>
      <c r="B11" s="7"/>
      <c r="C11" s="6"/>
      <c r="D11" s="4"/>
      <c r="E11" s="4"/>
      <c r="F11" s="4"/>
      <c r="G11" s="7"/>
      <c r="H11" s="8"/>
      <c r="I11" s="8"/>
      <c r="J11" s="8"/>
      <c r="K11" s="8"/>
      <c r="L11" s="4"/>
      <c r="M11" s="4"/>
      <c r="N11" s="4"/>
      <c r="O11" s="4"/>
      <c r="P11" s="4"/>
    </row>
    <row r="12" spans="1:16" ht="20.100000000000001" customHeight="1" x14ac:dyDescent="0.25">
      <c r="A12" s="40" t="s">
        <v>0</v>
      </c>
      <c r="B12" s="28" t="s">
        <v>1</v>
      </c>
      <c r="C12" s="29"/>
      <c r="D12" s="35" t="s">
        <v>2</v>
      </c>
      <c r="E12" s="32" t="s">
        <v>3</v>
      </c>
      <c r="F12" s="35" t="s">
        <v>4</v>
      </c>
      <c r="G12" s="50" t="s">
        <v>7</v>
      </c>
      <c r="H12" s="51"/>
      <c r="I12" s="51"/>
      <c r="J12" s="51"/>
      <c r="K12" s="52"/>
      <c r="L12" s="32" t="s">
        <v>14</v>
      </c>
      <c r="M12" s="32" t="s">
        <v>5</v>
      </c>
      <c r="N12" s="32" t="s">
        <v>6</v>
      </c>
      <c r="O12" s="53" t="s">
        <v>21</v>
      </c>
      <c r="P12" s="32" t="s">
        <v>15</v>
      </c>
    </row>
    <row r="13" spans="1:16" ht="71.25" customHeight="1" x14ac:dyDescent="0.25">
      <c r="A13" s="41"/>
      <c r="B13" s="30"/>
      <c r="C13" s="31"/>
      <c r="D13" s="34"/>
      <c r="E13" s="33"/>
      <c r="F13" s="34"/>
      <c r="G13" s="18" t="s">
        <v>31</v>
      </c>
      <c r="H13" s="18" t="s">
        <v>32</v>
      </c>
      <c r="I13" s="18" t="s">
        <v>33</v>
      </c>
      <c r="J13" s="11" t="s">
        <v>16</v>
      </c>
      <c r="K13" s="11" t="s">
        <v>19</v>
      </c>
      <c r="L13" s="33"/>
      <c r="M13" s="33"/>
      <c r="N13" s="33"/>
      <c r="O13" s="54"/>
      <c r="P13" s="34"/>
    </row>
    <row r="14" spans="1:16" ht="24.95" customHeight="1" x14ac:dyDescent="0.25">
      <c r="A14" s="9">
        <v>1</v>
      </c>
      <c r="B14" s="55" t="s">
        <v>30</v>
      </c>
      <c r="C14" s="56"/>
      <c r="D14" s="18" t="s">
        <v>29</v>
      </c>
      <c r="E14" s="18" t="s">
        <v>28</v>
      </c>
      <c r="F14" s="18">
        <v>340</v>
      </c>
      <c r="G14" s="17">
        <v>580</v>
      </c>
      <c r="H14" s="17">
        <v>850</v>
      </c>
      <c r="I14" s="17">
        <v>820</v>
      </c>
      <c r="J14" s="13" t="s">
        <v>18</v>
      </c>
      <c r="K14" s="15">
        <v>3</v>
      </c>
      <c r="L14" s="14">
        <f t="shared" ref="L14" si="0">SQRT(((SUM((POWER(G14-N14,2)),(POWER(H14-N14,2)),(POWER(I14-N14,2)))/(K14-1))))</f>
        <v>147.98648586948741</v>
      </c>
      <c r="M14" s="16">
        <f t="shared" ref="M14" si="1">(L14*100)/N14</f>
        <v>19.731531449264988</v>
      </c>
      <c r="N14" s="13">
        <f t="shared" ref="N14" si="2">(G14+H14+I14)/3</f>
        <v>750</v>
      </c>
      <c r="O14" s="13">
        <f>MIN(G14:I14)</f>
        <v>580</v>
      </c>
      <c r="P14" s="13">
        <f>F14*O14</f>
        <v>197200</v>
      </c>
    </row>
    <row r="15" spans="1:16" ht="26.25" customHeight="1" x14ac:dyDescent="0.25">
      <c r="A15" s="21"/>
      <c r="B15" s="8"/>
      <c r="C15" s="8"/>
      <c r="D15" s="8"/>
      <c r="E15" s="8"/>
      <c r="F15" s="22" t="s">
        <v>22</v>
      </c>
      <c r="G15" s="13">
        <f>SUM(G14:G14)</f>
        <v>580</v>
      </c>
      <c r="H15" s="13">
        <f>SUM(H14:H14)</f>
        <v>850</v>
      </c>
      <c r="I15" s="13">
        <f>SUM(I14:I14)</f>
        <v>820</v>
      </c>
      <c r="J15" s="8"/>
      <c r="K15" s="8"/>
      <c r="L15" s="8" t="s">
        <v>23</v>
      </c>
      <c r="M15" s="8"/>
      <c r="N15" s="9" t="s">
        <v>22</v>
      </c>
      <c r="O15" s="9"/>
      <c r="P15" s="13">
        <f>SUM(P14:P14)</f>
        <v>197200</v>
      </c>
    </row>
    <row r="16" spans="1:16" x14ac:dyDescent="0.25">
      <c r="A16" s="23"/>
      <c r="L16" s="1" t="s">
        <v>23</v>
      </c>
      <c r="N16" s="24"/>
      <c r="O16" s="24"/>
      <c r="P16" s="25"/>
    </row>
    <row r="17" spans="1:16" ht="39.950000000000003" customHeight="1" x14ac:dyDescent="0.25">
      <c r="A17" s="44" t="s">
        <v>35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6" t="s">
        <v>23</v>
      </c>
      <c r="O17" s="46"/>
      <c r="P17" s="47"/>
    </row>
    <row r="18" spans="1:16" ht="33.75" customHeight="1" x14ac:dyDescent="0.25">
      <c r="A18" s="48" t="s">
        <v>24</v>
      </c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</row>
    <row r="19" spans="1:16" ht="15" customHeight="1" x14ac:dyDescent="0.25">
      <c r="A19" s="36" t="s">
        <v>34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</row>
    <row r="20" spans="1:16" ht="39.950000000000003" customHeight="1" x14ac:dyDescent="0.25">
      <c r="A20" s="20"/>
      <c r="N20" s="1" t="s">
        <v>23</v>
      </c>
    </row>
    <row r="21" spans="1:16" ht="15" customHeight="1" x14ac:dyDescent="0.25">
      <c r="A21" s="36" t="s">
        <v>25</v>
      </c>
      <c r="B21" s="36"/>
      <c r="C21" s="36"/>
      <c r="D21" s="1" t="s">
        <v>26</v>
      </c>
    </row>
    <row r="22" spans="1:16" ht="24.95" customHeight="1" x14ac:dyDescent="0.25">
      <c r="A22" s="58"/>
      <c r="B22" s="58"/>
      <c r="C22" s="58"/>
      <c r="D22" s="58"/>
    </row>
    <row r="23" spans="1:16" ht="15" customHeight="1" x14ac:dyDescent="0.25">
      <c r="A23" s="57" t="s">
        <v>11</v>
      </c>
      <c r="B23" s="57"/>
      <c r="C23" s="57"/>
      <c r="D23" s="57"/>
    </row>
    <row r="24" spans="1:16" ht="20.100000000000001" customHeight="1" x14ac:dyDescent="0.25">
      <c r="A24" s="59" t="s">
        <v>12</v>
      </c>
      <c r="B24" s="59"/>
      <c r="C24" s="59"/>
      <c r="D24" s="59"/>
    </row>
    <row r="25" spans="1:16" ht="15" customHeight="1" x14ac:dyDescent="0.25">
      <c r="A25" s="57" t="s">
        <v>13</v>
      </c>
      <c r="B25" s="57"/>
      <c r="C25" s="57"/>
      <c r="D25" s="57"/>
    </row>
  </sheetData>
  <mergeCells count="27">
    <mergeCell ref="A25:D25"/>
    <mergeCell ref="A19:P19"/>
    <mergeCell ref="A21:C21"/>
    <mergeCell ref="A22:D22"/>
    <mergeCell ref="A23:D23"/>
    <mergeCell ref="A24:D24"/>
    <mergeCell ref="A17:P17"/>
    <mergeCell ref="A18:P18"/>
    <mergeCell ref="G12:K12"/>
    <mergeCell ref="O12:O13"/>
    <mergeCell ref="B14:C14"/>
    <mergeCell ref="A2:P2"/>
    <mergeCell ref="A4:B4"/>
    <mergeCell ref="B12:C13"/>
    <mergeCell ref="L12:L13"/>
    <mergeCell ref="M12:M13"/>
    <mergeCell ref="N12:N13"/>
    <mergeCell ref="P12:P13"/>
    <mergeCell ref="F12:F13"/>
    <mergeCell ref="E12:E13"/>
    <mergeCell ref="C4:P4"/>
    <mergeCell ref="C6:P6"/>
    <mergeCell ref="A8:P8"/>
    <mergeCell ref="A12:A13"/>
    <mergeCell ref="A9:P9"/>
    <mergeCell ref="D12:D13"/>
    <mergeCell ref="A6:B6"/>
  </mergeCells>
  <pageMargins left="0.7" right="0.7" top="0.75" bottom="0.75" header="0.3" footer="0.3"/>
  <pageSetup paperSize="9" scale="4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206-06 Лаужина Вероника Сергеевна (641)</cp:lastModifiedBy>
  <cp:lastPrinted>2024-06-26T12:28:19Z</cp:lastPrinted>
  <dcterms:created xsi:type="dcterms:W3CDTF">2023-02-03T13:24:35Z</dcterms:created>
  <dcterms:modified xsi:type="dcterms:W3CDTF">2024-06-26T12:34:36Z</dcterms:modified>
</cp:coreProperties>
</file>