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3" i="1"/>
  <c r="J31"/>
  <c r="J29"/>
  <c r="H32"/>
  <c r="I17" i="2"/>
  <c r="M6" i="1"/>
  <c r="H31" s="1"/>
  <c r="M4"/>
  <c r="H29" s="1"/>
  <c r="R14"/>
  <c r="L14"/>
  <c r="J14"/>
  <c r="H14"/>
  <c r="M14" s="1"/>
  <c r="M22"/>
  <c r="I22"/>
  <c r="M18"/>
  <c r="I18"/>
  <c r="H24"/>
  <c r="H22"/>
  <c r="H20"/>
  <c r="H18"/>
  <c r="I10" i="2" l="1"/>
  <c r="I11"/>
  <c r="I12"/>
  <c r="I13"/>
  <c r="I14"/>
  <c r="I8"/>
  <c r="I9"/>
  <c r="I7"/>
  <c r="I3" l="1"/>
  <c r="I4"/>
  <c r="I2"/>
  <c r="I6"/>
  <c r="O39" i="1"/>
  <c r="O40"/>
  <c r="O41"/>
  <c r="O42"/>
  <c r="I39"/>
  <c r="I40"/>
  <c r="I41"/>
  <c r="I42"/>
  <c r="H39"/>
  <c r="M39" s="1"/>
  <c r="H40"/>
  <c r="M40" s="1"/>
  <c r="H41"/>
  <c r="M41" s="1"/>
  <c r="H42"/>
  <c r="M42" s="1"/>
  <c r="D39"/>
  <c r="D40"/>
  <c r="D41"/>
  <c r="D42"/>
  <c r="C39"/>
  <c r="C40"/>
  <c r="C41"/>
  <c r="C42"/>
  <c r="B39"/>
  <c r="B40"/>
  <c r="B41"/>
  <c r="B42"/>
  <c r="D29"/>
  <c r="D30"/>
  <c r="D31"/>
  <c r="D32"/>
  <c r="C29"/>
  <c r="C30"/>
  <c r="C31"/>
  <c r="C32"/>
  <c r="B29"/>
  <c r="B30"/>
  <c r="B31"/>
  <c r="B32"/>
  <c r="C24" l="1"/>
  <c r="B24"/>
  <c r="C22"/>
  <c r="B22"/>
  <c r="C20"/>
  <c r="B20"/>
  <c r="C18" l="1"/>
  <c r="B18"/>
  <c r="R11" l="1"/>
  <c r="R12"/>
  <c r="L11"/>
  <c r="L12"/>
  <c r="J11"/>
  <c r="J12"/>
  <c r="H11"/>
  <c r="M11" s="1"/>
  <c r="L29" s="1"/>
  <c r="H12"/>
  <c r="M12" s="1"/>
  <c r="L30" s="1"/>
  <c r="R13" l="1"/>
  <c r="H13"/>
  <c r="L13"/>
  <c r="J13"/>
  <c r="L32" l="1"/>
  <c r="M13"/>
  <c r="L31" s="1"/>
  <c r="A39" l="1"/>
  <c r="A29" l="1"/>
  <c r="C38"/>
  <c r="C28"/>
  <c r="A40" l="1"/>
  <c r="A30" l="1"/>
  <c r="A41" l="1"/>
  <c r="A31"/>
  <c r="A42" l="1"/>
  <c r="A32" l="1"/>
</calcChain>
</file>

<file path=xl/sharedStrings.xml><?xml version="1.0" encoding="utf-8"?>
<sst xmlns="http://schemas.openxmlformats.org/spreadsheetml/2006/main" count="244" uniqueCount="184">
  <si>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</si>
  <si>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</si>
  <si>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</si>
  <si>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</si>
  <si>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</si>
  <si>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</si>
  <si>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</si>
  <si>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</si>
  <si>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</si>
  <si>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</si>
  <si>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</si>
  <si>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</si>
  <si>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</si>
  <si>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</si>
  <si>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</si>
  <si>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</si>
  <si>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</si>
  <si>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</si>
  <si>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</si>
  <si>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</si>
  <si>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</si>
  <si>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</si>
  <si>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</si>
  <si>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</si>
  <si>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</si>
  <si>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</si>
  <si>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</si>
  <si>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</si>
  <si>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</si>
  <si>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</si>
  <si>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</si>
  <si>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</si>
  <si>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</si>
  <si>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</si>
  <si>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</si>
  <si>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</si>
  <si>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</si>
  <si>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</si>
  <si>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</si>
  <si>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</si>
  <si>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</si>
  <si>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</si>
  <si>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</si>
  <si>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</si>
  <si>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</si>
  <si>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</si>
  <si>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</si>
  <si>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</si>
  <si>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</si>
  <si>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</si>
  <si>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</si>
  <si>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</si>
  <si>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</si>
  <si>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</si>
  <si>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</si>
  <si>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</si>
  <si>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</si>
  <si>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</si>
  <si>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r>
      <t xml:space="preserve">3.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</si>
  <si>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4.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</si>
  <si>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2.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</si>
  <si>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Нет</t>
  </si>
  <si>
    <t>г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</si>
  <si>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</si>
  <si>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1.4. Сводная информация о минимальном значении НЦ единицы товара:</t>
  </si>
  <si>
    <t xml:space="preserve">Референтная цена
</t>
  </si>
  <si>
    <t>см[3*];^мл</t>
  </si>
  <si>
    <t>ОКСИБУПРОКАИН</t>
  </si>
  <si>
    <t>21.20.10.261-000022-1-00006-0000000000000</t>
  </si>
  <si>
    <t>Да</t>
  </si>
  <si>
    <t>КАПЛИ ГЛАЗНЫЕ ; дозировка: 3 мг/мл</t>
  </si>
  <si>
    <t>КАПЛИ ГЛАЗНЫЕ ; дозировка: 4 мг/мл</t>
  </si>
  <si>
    <t>ТРОПИКАМИД+ФЕНИЛЭФРИН</t>
  </si>
  <si>
    <t xml:space="preserve">КАПЛИ ГЛАЗНЫЕ ; дозировка: 8 мг+50 мг/мл </t>
  </si>
  <si>
    <t>21.20.10.261-000028-1-00032-0000000000000</t>
  </si>
  <si>
    <t>ЦИПРОФЛОКСАЦИН</t>
  </si>
  <si>
    <t>21.20.10.261-000059-1-00034-0000000000000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</si>
  <si>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</si>
  <si>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Вл.Унимед Фарма с.р.о., Словакия; Вып.к.Перв.Уп.Втор.Уп.Пр.Унимед Фарма с.р.о., Словакия; </t>
  </si>
  <si>
    <t xml:space="preserve">Бенокси, капли глазные, 0.4%, 10 мл - флакон-капельницы пластиковые (1) - пачки картонные </t>
  </si>
  <si>
    <t xml:space="preserve">П N016007/01 
17.12.2020 (589/20-20-ОПР) </t>
  </si>
  <si>
    <t xml:space="preserve">Вл.Сентисс Фарма Пвт. Лтд., Индия; Вып.к.Перв.Уп.Втор.Уп.Пр.Сентисс Фарма Пвт. Лтд., Индия; 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</si>
  <si>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</si>
  <si>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</si>
  <si>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</si>
  <si>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</si>
  <si>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</si>
  <si>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Предельная цена руб. без НДС</t>
  </si>
  <si>
    <t>Расчетная предельная цена за единицу товара (мг) без учета НДС, руб</t>
  </si>
  <si>
    <t>№ РУ</t>
  </si>
  <si>
    <t>Дата регистрации цены
(№ решения)</t>
  </si>
  <si>
    <t>Штрих-код (EAN13)</t>
  </si>
  <si>
    <t>Дата вступления в силу</t>
  </si>
  <si>
    <t>Левофлоксацин</t>
  </si>
  <si>
    <t>таблетки, покрытые пленочной оболочкой, 250 мг, 10 шт. - упаковки ячейковые контурные (5)  - пачки картонные</t>
  </si>
  <si>
    <t xml:space="preserve">Вл.Общество с ограниченной ответственностью "ПРОМОМЕД РУС" (ООО "ПРОМОМЕД РУС"), Россия; Вып.к.Перв.Уп.Втор.Уп.Пр.Акционерное общество "Биохимик" (АО "Биохимик"), Россия; </t>
  </si>
  <si>
    <t>J01MA12</t>
  </si>
  <si>
    <t>ЛП-005000</t>
  </si>
  <si>
    <t>16.12.2020 
 (570/20-20-ОПР)</t>
  </si>
  <si>
    <t>4602509021447</t>
  </si>
  <si>
    <t>Оксибупрокаин</t>
  </si>
  <si>
    <t>Инокаин</t>
  </si>
  <si>
    <t>капли глазные, 0.4%, 5 мл - флакон-капельницы (1)  - пачки картонные</t>
  </si>
  <si>
    <t>П N012272/01</t>
  </si>
  <si>
    <t>17.12.2020 
 (575/20-20-ОПР)</t>
  </si>
  <si>
    <t>8901236003402</t>
  </si>
  <si>
    <t>Бенокси</t>
  </si>
  <si>
    <t>капли глазные, 0.4%, 10 мл - флакон-капельницы пластиковые (1)  - пачки картонные</t>
  </si>
  <si>
    <t>П N016007/01</t>
  </si>
  <si>
    <t>17.12.2020 
 (589/20-20-ОПР)</t>
  </si>
  <si>
    <t>8588000227907</t>
  </si>
  <si>
    <t>капли глазные, 4 мг/мл, 5 мл - флакон-капельницы (2)  - пачки картонные</t>
  </si>
  <si>
    <t>S01HA02</t>
  </si>
  <si>
    <t>ЛП-№(002298)-(РГ-RU)</t>
  </si>
  <si>
    <t>27.06.2023 
25-7-4255124-ОПР-изм</t>
  </si>
  <si>
    <t>4602676016840</t>
  </si>
  <si>
    <t>23.12.2020 
 (723/20-20-ОПР)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</si>
  <si>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</si>
  <si>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Ципрофлоксацин</t>
  </si>
  <si>
    <t>П N012765/01</t>
  </si>
  <si>
    <t>8901148220713</t>
  </si>
  <si>
    <t>Ципромед</t>
  </si>
  <si>
    <t xml:space="preserve">капли ушные, 0.3%, 10 мл - флакон-капельницы пластиковые (1)  - </t>
  </si>
  <si>
    <t xml:space="preserve">Вл.Вып.к.Перв.Уп.Втор.Уп.Пр.Промед Экспортс Пвт.Лтд, Индия; </t>
  </si>
  <si>
    <t>П N012981/02</t>
  </si>
  <si>
    <t>18.12.2020 
 (616/20-20-ОПР)</t>
  </si>
  <si>
    <t>8901236016709</t>
  </si>
  <si>
    <t>S01AX13</t>
  </si>
  <si>
    <t>ЛСР-002480/10</t>
  </si>
  <si>
    <t>капли глазные, 0.3%, 5 мл - тюбик-капельницы (1)  - пачки картонные</t>
  </si>
  <si>
    <t xml:space="preserve">Вл.К.О.Ромфарм Компани С.р.Л., Румыния (14399646); Вып.к.Перв.Уп.Втор.Уп.Пр.К.О. Ромфарм Компани С.Р.Л., Румыния; </t>
  </si>
  <si>
    <t>ЛСР-001296/08</t>
  </si>
  <si>
    <t>18.12.2020 
 (604/20-20-ОПР)</t>
  </si>
  <si>
    <t>5944728000155</t>
  </si>
  <si>
    <t>Ципрофлоксацин-АКОС</t>
  </si>
  <si>
    <t>капли глазные, 0.3%, 5 мл - флакон (1)  / с насадкой дозатором / - пачки картонные</t>
  </si>
  <si>
    <t>Р N001587/02</t>
  </si>
  <si>
    <t>02.11.2022 
1407/20-22</t>
  </si>
  <si>
    <t>4602565018481</t>
  </si>
  <si>
    <t>Роцип</t>
  </si>
  <si>
    <t xml:space="preserve">Вл.Роутек Лимитед, Великобритания; Вып.к.Перв.Уп.Втор.Уп.Пр.Ахлкон Парентералс (I) Лимитед, Индия; </t>
  </si>
  <si>
    <t>ЛП-003068</t>
  </si>
  <si>
    <t>капли глазные, 3 мг/мл, 10 мл - флакон (1)  - пачки картонные</t>
  </si>
  <si>
    <t>8901150020912</t>
  </si>
  <si>
    <t>Ципрофлоксацин-Оптик</t>
  </si>
  <si>
    <t>капли глазные, 0.3%, 10 мл - флакон-капельница (1)  - пачки картонные</t>
  </si>
  <si>
    <t xml:space="preserve">Вл.Акционерное общество "Фармстандарт" (АО "Фармстандарт"), Россия; Вып.к.Перв.Уп.Втор.Уп.Пр.ЗАО "Фармацевтическая фирма "ЛЕККО", Россия; </t>
  </si>
  <si>
    <t>Р N001679/01</t>
  </si>
  <si>
    <t>18.12.2020 
 (665/20-20-ОПР)</t>
  </si>
  <si>
    <t>4603671003248</t>
  </si>
  <si>
    <t>Ципролет®</t>
  </si>
  <si>
    <t>капли глазные, 3 мг/мл, 5 мл - флакон-капельницы (1)  - пачки картонные</t>
  </si>
  <si>
    <t xml:space="preserve">Вл.Акционерное общество "АЛИУМ" (АО "АЛИУМ"), Россия (5077009710); Вып.к.Перв.Уп.Втор.Уп.Пр.Д-р Редди`с Лабораторис Лтд, Индия (36AAACD7999Q1ZL); </t>
  </si>
  <si>
    <t>15.09.2022 
25-7-4225784-ОПР-изм</t>
  </si>
  <si>
    <t>Ципрофлоксацин Реневал</t>
  </si>
  <si>
    <t>капли глазные, 0.3%, 15 мл - тюбик-капельницы (1)  - пачки картонные</t>
  </si>
  <si>
    <t>S01AE03</t>
  </si>
  <si>
    <t>ЛП-№(003050)-(РГ-RU)</t>
  </si>
  <si>
    <t>08.11.2023 
25-7-4268781-изм</t>
  </si>
  <si>
    <t>4603988042879</t>
  </si>
  <si>
    <t>09.10.2023 
1538/20-23</t>
  </si>
  <si>
    <t>4603988024509</t>
  </si>
  <si>
    <t>капли глазные и ушные, 0.3%,  - флакон-5 мл капельницы (1)  - пачка картонная</t>
  </si>
  <si>
    <t xml:space="preserve">ТРОПИКАМИД+ФЕНИЛЭФРИН, КАПЛИ ГЛАЗНЫЕ ; дозировка: 8 мг+50 мг/мл </t>
  </si>
  <si>
    <t>Ципрофлоксацин-АКОС, капли глазные, 0.3%, 5 мл - флакон (1)  / с насадкой дозатором / - пачки картонные</t>
  </si>
  <si>
    <t>Р N001587/02
02.11.2022 
1407/20-22</t>
  </si>
  <si>
    <t xml:space="preserve">0372200048023000480 от 11.07.2023 </t>
  </si>
  <si>
    <t xml:space="preserve">КП
КП №114 от 20.05.24
</t>
  </si>
  <si>
    <t xml:space="preserve">КП
КП №112 от 20.05.24
</t>
  </si>
  <si>
    <t xml:space="preserve">КП
КП  №113 от 20.05.24
</t>
  </si>
  <si>
    <t>ОФЛОКСАЦИН</t>
  </si>
  <si>
    <t>МАЗЬ ГЛАЗНАЯ ; дозировка: 3 мг/г</t>
  </si>
  <si>
    <t>21.20.10.261-000077-1-00052-0000000000000</t>
  </si>
  <si>
    <t>Офлоксацин</t>
  </si>
  <si>
    <t>Флоксал</t>
  </si>
  <si>
    <t>мазь глазная, 3 мг/г, 3 г - тубы (1)  - пачки картонные</t>
  </si>
  <si>
    <t xml:space="preserve">Вл.Общество с ограниченной ответственностью "Бауш Хелс" (ООО "Бауш Хелс"), Россия (7706782987); Вып.к.Перв.Уп.Втор.Уп.Пр.Др. Герхард Манн, Химико-фармацевтическое предприятие ГмбХ, Германия (Tax No.: 37/004/49749); </t>
  </si>
  <si>
    <t>S01AE01</t>
  </si>
  <si>
    <t>П N015920/01</t>
  </si>
  <si>
    <t>27.11.2023 
1833/20-23</t>
  </si>
  <si>
    <t>4030571000020</t>
  </si>
  <si>
    <t>Флоксал, мазь глазная, 3 мг/г, 3 г - тубы (1)  - пачки картонные</t>
  </si>
  <si>
    <t>П N015920/01
27.11.2023 1833/20-23</t>
  </si>
  <si>
    <t xml:space="preserve">Начальная максимальная цена контракта 21 133 руб. 40 коп. (Двадцать одна тысяча сто тридцать три рубля 40 коп.)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</si>
</sst>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29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6" tint="0.59999389629810485"/>
        <bgColor indexed="0"/>
      </patternFill>
    </fill>
    <fill>
      <patternFill patternType="solid">
        <fgColor theme="8" tint="0.59999389629810485"/>
        <bgColor indexed="0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left" vertical="top" wrapText="1" readingOrder="1"/>
      <protection locked="0"/>
    </xf>
    <xf numFmtId="0" fontId="23" fillId="0" borderId="11" xfId="0" applyFont="1" applyBorder="1" applyAlignment="1" applyProtection="1">
      <alignment vertical="top" wrapText="1" readingOrder="1"/>
      <protection locked="0"/>
    </xf>
    <xf numFmtId="168" fontId="23" fillId="0" borderId="11" xfId="0" applyNumberFormat="1" applyFont="1" applyBorder="1" applyAlignment="1" applyProtection="1">
      <alignment horizontal="center" vertical="top" wrapText="1" readingOrder="1"/>
      <protection locked="0"/>
    </xf>
    <xf numFmtId="169" fontId="23" fillId="0" borderId="11" xfId="0" applyNumberFormat="1" applyFont="1" applyBorder="1" applyAlignment="1" applyProtection="1">
      <alignment vertical="top" wrapText="1" readingOrder="1"/>
      <protection locked="0"/>
    </xf>
    <xf numFmtId="0" fontId="23" fillId="0" borderId="11" xfId="0" applyFont="1" applyBorder="1" applyAlignment="1" applyProtection="1">
      <alignment horizontal="center" vertical="top" wrapText="1" readingOrder="1"/>
      <protection locked="0"/>
    </xf>
    <xf numFmtId="0" fontId="24" fillId="0" borderId="11" xfId="0" applyFont="1" applyBorder="1" applyAlignment="1" applyProtection="1">
      <alignment horizontal="center" vertical="top" wrapText="1" readingOrder="1"/>
      <protection locked="0"/>
    </xf>
    <xf numFmtId="14" fontId="24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22" fillId="11" borderId="14" xfId="0" applyFont="1" applyFill="1" applyBorder="1" applyAlignment="1" applyProtection="1">
      <alignment horizontal="center" vertical="center" wrapText="1" readingOrder="1"/>
      <protection locked="0"/>
    </xf>
    <xf numFmtId="0" fontId="22" fillId="11" borderId="15" xfId="0" applyFont="1" applyFill="1" applyBorder="1" applyAlignment="1" applyProtection="1">
      <alignment horizontal="center" vertical="center" wrapText="1" readingOrder="1"/>
      <protection locked="0"/>
    </xf>
    <xf numFmtId="0" fontId="23" fillId="0" borderId="16" xfId="0" applyFont="1" applyBorder="1" applyAlignment="1" applyProtection="1">
      <alignment vertical="top" wrapText="1" readingOrder="1"/>
      <protection locked="0"/>
    </xf>
    <xf numFmtId="168" fontId="23" fillId="0" borderId="16" xfId="0" applyNumberFormat="1" applyFont="1" applyBorder="1" applyAlignment="1" applyProtection="1">
      <alignment horizontal="center" vertical="top" wrapText="1" readingOrder="1"/>
      <protection locked="0"/>
    </xf>
    <xf numFmtId="169" fontId="23" fillId="0" borderId="16" xfId="0" applyNumberFormat="1" applyFont="1" applyBorder="1" applyAlignment="1" applyProtection="1">
      <alignment vertical="top" wrapText="1" readingOrder="1"/>
      <protection locked="0"/>
    </xf>
    <xf numFmtId="0" fontId="23" fillId="0" borderId="16" xfId="0" applyFont="1" applyBorder="1" applyAlignment="1" applyProtection="1">
      <alignment horizontal="center" vertical="top" wrapText="1" readingOrder="1"/>
      <protection locked="0"/>
    </xf>
    <xf numFmtId="0" fontId="24" fillId="0" borderId="16" xfId="0" applyFont="1" applyBorder="1" applyAlignment="1" applyProtection="1">
      <alignment horizontal="center" vertical="top" wrapText="1" readingOrder="1"/>
      <protection locked="0"/>
    </xf>
    <xf numFmtId="14" fontId="24" fillId="0" borderId="17" xfId="0" applyNumberFormat="1" applyFont="1" applyBorder="1" applyAlignment="1" applyProtection="1">
      <alignment horizontal="center" vertical="top" wrapText="1" readingOrder="1"/>
      <protection locked="0"/>
    </xf>
    <xf numFmtId="0" fontId="22" fillId="11" borderId="13" xfId="0" applyFont="1" applyFill="1" applyBorder="1" applyAlignment="1" applyProtection="1">
      <alignment horizontal="center" vertical="center" wrapText="1" readingOrder="1"/>
      <protection locked="0"/>
    </xf>
    <xf numFmtId="0" fontId="22" fillId="12" borderId="14" xfId="0" applyFont="1" applyFill="1" applyBorder="1" applyAlignment="1" applyProtection="1">
      <alignment horizontal="center" vertical="center" wrapText="1" readingOrder="1"/>
      <protection locked="0"/>
    </xf>
    <xf numFmtId="0" fontId="22" fillId="13" borderId="14" xfId="0" applyFont="1" applyFill="1" applyBorder="1" applyAlignment="1" applyProtection="1">
      <alignment horizontal="center" vertical="center" wrapText="1" readingOrder="1"/>
      <protection locked="0"/>
    </xf>
    <xf numFmtId="0" fontId="0" fillId="0" borderId="13" xfId="0" applyBorder="1"/>
    <xf numFmtId="0" fontId="22" fillId="11" borderId="18" xfId="0" applyFont="1" applyFill="1" applyBorder="1" applyAlignment="1" applyProtection="1">
      <alignment horizontal="center" vertical="center" wrapText="1" readingOrder="1"/>
      <protection locked="0"/>
    </xf>
    <xf numFmtId="0" fontId="23" fillId="0" borderId="19" xfId="0" applyFont="1" applyBorder="1" applyAlignment="1" applyProtection="1">
      <alignment horizontal="left" vertical="top" wrapText="1" readingOrder="1"/>
      <protection locked="0"/>
    </xf>
    <xf numFmtId="0" fontId="22" fillId="11" borderId="20" xfId="0" applyFont="1" applyFill="1" applyBorder="1" applyAlignment="1" applyProtection="1">
      <alignment horizontal="center" vertical="center" wrapText="1" readingOrder="1"/>
      <protection locked="0"/>
    </xf>
    <xf numFmtId="0" fontId="23" fillId="0" borderId="21" xfId="0" applyFont="1" applyBorder="1" applyAlignment="1" applyProtection="1">
      <alignment horizontal="left" vertical="top" wrapText="1" readingOrder="1"/>
      <protection locked="0"/>
    </xf>
    <xf numFmtId="0" fontId="25" fillId="0" borderId="19" xfId="0" applyFont="1" applyBorder="1" applyAlignment="1" applyProtection="1">
      <alignment horizontal="left" vertical="top" wrapText="1" readingOrder="1"/>
      <protection locked="0"/>
    </xf>
    <xf numFmtId="0" fontId="25" fillId="0" borderId="11" xfId="0" applyFont="1" applyBorder="1" applyAlignment="1" applyProtection="1">
      <alignment vertical="top" wrapText="1" readingOrder="1"/>
      <protection locked="0"/>
    </xf>
    <xf numFmtId="168" fontId="25" fillId="0" borderId="11" xfId="0" applyNumberFormat="1" applyFont="1" applyBorder="1" applyAlignment="1" applyProtection="1">
      <alignment horizontal="center" vertical="top" wrapText="1" readingOrder="1"/>
      <protection locked="0"/>
    </xf>
    <xf numFmtId="169" fontId="25" fillId="0" borderId="11" xfId="0" applyNumberFormat="1" applyFont="1" applyBorder="1" applyAlignment="1" applyProtection="1">
      <alignment vertical="top" wrapText="1" readingOrder="1"/>
      <protection locked="0"/>
    </xf>
    <xf numFmtId="0" fontId="25" fillId="0" borderId="11" xfId="0" applyFont="1" applyBorder="1" applyAlignment="1" applyProtection="1">
      <alignment horizontal="center" vertical="top" wrapText="1" readingOrder="1"/>
      <protection locked="0"/>
    </xf>
    <xf numFmtId="0" fontId="26" fillId="0" borderId="11" xfId="0" applyFont="1" applyBorder="1" applyAlignment="1" applyProtection="1">
      <alignment horizontal="center" vertical="top" wrapText="1" readingOrder="1"/>
      <protection locked="0"/>
    </xf>
    <xf numFmtId="14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165" fontId="9" fillId="0" borderId="2" xfId="0" applyNumberFormat="1" applyFont="1" applyBorder="1" applyAlignment="1">
      <alignment horizontal="center" vertical="center" wrapText="1"/>
    </xf>
    <xf numFmtId="4" fontId="23" fillId="14" borderId="11" xfId="0" applyNumberFormat="1" applyFont="1" applyFill="1" applyBorder="1" applyAlignment="1" applyProtection="1">
      <alignment horizontal="center" vertical="top" wrapText="1" readingOrder="1"/>
      <protection locked="0"/>
    </xf>
    <xf numFmtId="0" fontId="23" fillId="14" borderId="16" xfId="0" applyFont="1" applyFill="1" applyBorder="1" applyAlignment="1" applyProtection="1">
      <alignment horizontal="center" vertical="top" wrapText="1" readingOrder="1"/>
      <protection locked="0"/>
    </xf>
    <xf numFmtId="4" fontId="25" fillId="14" borderId="11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14" borderId="13" xfId="0" applyFill="1" applyBorder="1"/>
    <xf numFmtId="0" fontId="0" fillId="14" borderId="0" xfId="0" applyFill="1"/>
    <xf numFmtId="0" fontId="27" fillId="13" borderId="13" xfId="0" applyFont="1" applyFill="1" applyBorder="1" applyAlignment="1" applyProtection="1">
      <alignment horizontal="center" vertical="center" wrapText="1" readingOrder="1"/>
      <protection locked="0"/>
    </xf>
    <xf numFmtId="0" fontId="28" fillId="14" borderId="13" xfId="0" applyFont="1" applyFill="1" applyBorder="1"/>
    <xf numFmtId="0" fontId="25" fillId="0" borderId="10" xfId="0" applyFont="1" applyBorder="1" applyAlignment="1" applyProtection="1">
      <alignment horizontal="left" vertical="top" wrapText="1" readingOrder="1"/>
      <protection locked="0"/>
    </xf>
    <xf numFmtId="0" fontId="6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164" fontId="6" fillId="7" borderId="13" xfId="0" applyNumberFormat="1" applyFont="1" applyFill="1" applyBorder="1" applyAlignment="1">
      <alignment horizontal="center" vertical="center" wrapText="1"/>
    </xf>
    <xf numFmtId="164" fontId="6" fillId="7" borderId="13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9" fillId="7" borderId="13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164" fontId="9" fillId="7" borderId="13" xfId="0" applyNumberFormat="1" applyFont="1" applyFill="1" applyBorder="1" applyAlignment="1">
      <alignment horizontal="center" vertical="center" wrapText="1"/>
    </xf>
    <xf numFmtId="165" fontId="9" fillId="9" borderId="13" xfId="0" applyNumberFormat="1" applyFont="1" applyFill="1" applyBorder="1" applyAlignment="1">
      <alignment horizontal="center" vertical="center" wrapText="1"/>
    </xf>
    <xf numFmtId="165" fontId="9" fillId="8" borderId="13" xfId="0" applyNumberFormat="1" applyFont="1" applyFill="1" applyBorder="1" applyAlignment="1">
      <alignment horizontal="center" vertical="center" wrapText="1"/>
    </xf>
    <xf numFmtId="165" fontId="9" fillId="10" borderId="13" xfId="0" applyNumberFormat="1" applyFont="1" applyFill="1" applyBorder="1" applyAlignment="1">
      <alignment horizontal="center" vertical="center" wrapText="1"/>
    </xf>
    <xf numFmtId="166" fontId="9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23" fillId="0" borderId="11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23" xfId="0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5" fillId="7" borderId="9" xfId="0" applyFont="1" applyFill="1" applyBorder="1" applyAlignment="1">
      <alignment vertical="center" wrapText="1"/>
    </xf>
    <xf numFmtId="0" fontId="0" fillId="0" borderId="9" xfId="0" applyBorder="1" applyAlignment="1">
      <alignment vertical="center"/>
    </xf>
    <xf numFmtId="165" fontId="5" fillId="9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7" borderId="13" xfId="0" applyFont="1" applyFill="1" applyBorder="1" applyAlignment="1">
      <alignment wrapText="1"/>
    </xf>
    <xf numFmtId="0" fontId="6" fillId="7" borderId="13" xfId="0" applyFont="1" applyFill="1" applyBorder="1" applyAlignment="1">
      <alignment vertical="center" wrapText="1"/>
    </xf>
    <xf numFmtId="2" fontId="6" fillId="7" borderId="13" xfId="0" applyNumberFormat="1" applyFont="1" applyFill="1" applyBorder="1" applyAlignment="1">
      <alignment horizontal="center" vertical="center" wrapText="1"/>
    </xf>
    <xf numFmtId="2" fontId="7" fillId="7" borderId="13" xfId="0" applyNumberFormat="1" applyFont="1" applyFill="1" applyBorder="1" applyAlignment="1">
      <alignment horizontal="center" vertical="center" wrapText="1"/>
    </xf>
    <xf numFmtId="165" fontId="5" fillId="9" borderId="13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6" fillId="7" borderId="1" xfId="0" applyFont="1" applyFill="1" applyBorder="1" applyAlignment="1">
      <alignment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7" fillId="7" borderId="2" xfId="0" applyNumberFormat="1" applyFont="1" applyFill="1" applyBorder="1" applyAlignment="1">
      <alignment horizontal="center" vertical="center" wrapText="1"/>
    </xf>
    <xf numFmtId="2" fontId="7" fillId="7" borderId="7" xfId="0" applyNumberFormat="1" applyFont="1" applyFill="1" applyBorder="1" applyAlignment="1">
      <alignment horizontal="center" vertical="center" wrapText="1"/>
    </xf>
    <xf numFmtId="165" fontId="7" fillId="7" borderId="13" xfId="0" applyNumberFormat="1" applyFont="1" applyFill="1" applyBorder="1" applyAlignment="1">
      <alignment horizontal="center" vertical="center" wrapText="1"/>
    </xf>
    <xf numFmtId="164" fontId="6" fillId="7" borderId="13" xfId="0" applyNumberFormat="1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wrapText="1"/>
    </xf>
    <xf numFmtId="0" fontId="0" fillId="0" borderId="6" xfId="0" applyBorder="1" applyAlignment="1"/>
    <xf numFmtId="0" fontId="15" fillId="2" borderId="3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0" fillId="0" borderId="13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6"/>
  <sheetViews>
    <sheetView tabSelected="1" zoomScale="80" zoomScaleNormal="80" workbookViewId="0">
      <selection activeCell="O65" sqref="A1:O6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50" t="s">
        <v>45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024" ht="349.5" customHeight="1">
      <c r="A2" s="151" t="s">
        <v>56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</row>
    <row r="3" spans="1:1024" ht="55.5" customHeight="1">
      <c r="A3" s="2" t="s">
        <v>0</v>
      </c>
      <c r="B3" s="142" t="s">
        <v>1</v>
      </c>
      <c r="C3" s="142"/>
      <c r="D3" s="142" t="s">
        <v>2</v>
      </c>
      <c r="E3" s="142"/>
      <c r="F3" s="142"/>
      <c r="G3" s="142"/>
      <c r="H3" s="142"/>
      <c r="I3" s="142" t="s">
        <v>3</v>
      </c>
      <c r="J3" s="142"/>
      <c r="K3" s="142" t="s">
        <v>4</v>
      </c>
      <c r="L3" s="142"/>
      <c r="M3" s="142" t="s">
        <v>5</v>
      </c>
      <c r="N3" s="142"/>
      <c r="O3" s="53" t="s">
        <v>6</v>
      </c>
    </row>
    <row r="4" spans="1:1024" ht="48.75" customHeight="1">
      <c r="A4" s="94">
        <v>1</v>
      </c>
      <c r="B4" s="152" t="s">
        <v>78</v>
      </c>
      <c r="C4" s="152"/>
      <c r="D4" s="152" t="s">
        <v>79</v>
      </c>
      <c r="E4" s="152"/>
      <c r="F4" s="152"/>
      <c r="G4" s="152"/>
      <c r="H4" s="152"/>
      <c r="I4" s="153" t="s">
        <v>80</v>
      </c>
      <c r="J4" s="153"/>
      <c r="K4" s="154">
        <v>138.69999999999999</v>
      </c>
      <c r="L4" s="154"/>
      <c r="M4" s="155">
        <f>K4/O4</f>
        <v>13.87</v>
      </c>
      <c r="N4" s="155"/>
      <c r="O4" s="96">
        <v>10</v>
      </c>
    </row>
    <row r="5" spans="1:1024" ht="33.75" customHeight="1">
      <c r="A5" s="93">
        <v>2</v>
      </c>
      <c r="B5" s="157"/>
      <c r="C5" s="157"/>
      <c r="D5" s="152" t="s">
        <v>163</v>
      </c>
      <c r="E5" s="152"/>
      <c r="F5" s="152"/>
      <c r="G5" s="152"/>
      <c r="H5" s="152"/>
      <c r="I5" s="158"/>
      <c r="J5" s="158"/>
      <c r="K5" s="159" t="s">
        <v>18</v>
      </c>
      <c r="L5" s="159"/>
      <c r="M5" s="160" t="s">
        <v>18</v>
      </c>
      <c r="N5" s="161"/>
      <c r="O5" s="45" t="s">
        <v>18</v>
      </c>
    </row>
    <row r="6" spans="1:1024" ht="71.25" customHeight="1">
      <c r="A6" s="93">
        <v>3</v>
      </c>
      <c r="B6" s="152" t="s">
        <v>117</v>
      </c>
      <c r="C6" s="152"/>
      <c r="D6" s="152" t="s">
        <v>164</v>
      </c>
      <c r="E6" s="152"/>
      <c r="F6" s="152"/>
      <c r="G6" s="152"/>
      <c r="H6" s="152"/>
      <c r="I6" s="153" t="s">
        <v>165</v>
      </c>
      <c r="J6" s="153"/>
      <c r="K6" s="163">
        <v>15.9</v>
      </c>
      <c r="L6" s="163"/>
      <c r="M6" s="162">
        <f>K6/O6</f>
        <v>3.18</v>
      </c>
      <c r="N6" s="162"/>
      <c r="O6" s="96">
        <v>5</v>
      </c>
    </row>
    <row r="7" spans="1:1024" ht="86.25" customHeight="1">
      <c r="A7" s="93">
        <v>4</v>
      </c>
      <c r="B7" s="152" t="s">
        <v>176</v>
      </c>
      <c r="C7" s="152"/>
      <c r="D7" s="152" t="s">
        <v>181</v>
      </c>
      <c r="E7" s="152"/>
      <c r="F7" s="152"/>
      <c r="G7" s="152"/>
      <c r="H7" s="152"/>
      <c r="I7" s="153" t="s">
        <v>182</v>
      </c>
      <c r="J7" s="153"/>
      <c r="K7" s="154">
        <v>128.93</v>
      </c>
      <c r="L7" s="154"/>
      <c r="M7" s="155">
        <v>42.98</v>
      </c>
      <c r="N7" s="155"/>
      <c r="O7" s="95">
        <v>3</v>
      </c>
    </row>
    <row r="8" spans="1:1024" ht="38.25" customHeight="1">
      <c r="A8" s="164" t="s">
        <v>51</v>
      </c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</row>
    <row r="9" spans="1:1024" ht="36.75" customHeight="1">
      <c r="A9" s="143" t="s">
        <v>0</v>
      </c>
      <c r="B9" s="143" t="s">
        <v>7</v>
      </c>
      <c r="C9" s="143" t="s">
        <v>8</v>
      </c>
      <c r="D9" s="143" t="s">
        <v>9</v>
      </c>
      <c r="E9" s="143" t="s">
        <v>6</v>
      </c>
      <c r="F9" s="143" t="s">
        <v>10</v>
      </c>
      <c r="G9" s="144" t="s">
        <v>167</v>
      </c>
      <c r="H9" s="144"/>
      <c r="I9" s="144" t="s">
        <v>168</v>
      </c>
      <c r="J9" s="144"/>
      <c r="K9" s="144" t="s">
        <v>169</v>
      </c>
      <c r="L9" s="144"/>
      <c r="M9" s="145" t="s">
        <v>11</v>
      </c>
      <c r="N9" s="145"/>
      <c r="O9" s="140" t="s">
        <v>12</v>
      </c>
      <c r="P9" s="140" t="s">
        <v>40</v>
      </c>
      <c r="Q9" s="140" t="s">
        <v>41</v>
      </c>
      <c r="R9" s="140" t="s">
        <v>42</v>
      </c>
      <c r="AMG9"/>
      <c r="AMH9"/>
      <c r="AMI9"/>
      <c r="AMJ9"/>
    </row>
    <row r="10" spans="1:1024" ht="94.5">
      <c r="A10" s="143"/>
      <c r="B10" s="143"/>
      <c r="C10" s="143"/>
      <c r="D10" s="143"/>
      <c r="E10" s="143"/>
      <c r="F10" s="143"/>
      <c r="G10" s="39" t="s">
        <v>13</v>
      </c>
      <c r="H10" s="39" t="s">
        <v>14</v>
      </c>
      <c r="I10" s="39" t="s">
        <v>13</v>
      </c>
      <c r="J10" s="39" t="s">
        <v>14</v>
      </c>
      <c r="K10" s="39" t="s">
        <v>13</v>
      </c>
      <c r="L10" s="39" t="s">
        <v>14</v>
      </c>
      <c r="M10" s="145"/>
      <c r="N10" s="145"/>
      <c r="O10" s="141"/>
      <c r="P10" s="141" t="s">
        <v>40</v>
      </c>
      <c r="Q10" s="141"/>
      <c r="R10" s="141"/>
      <c r="AME10"/>
      <c r="AMF10"/>
      <c r="AMG10"/>
      <c r="AMH10"/>
      <c r="AMI10"/>
      <c r="AMJ10"/>
    </row>
    <row r="11" spans="1:1024" ht="45.75" customHeight="1">
      <c r="A11" s="36">
        <v>1</v>
      </c>
      <c r="B11" s="31" t="s">
        <v>67</v>
      </c>
      <c r="C11" s="19" t="s">
        <v>71</v>
      </c>
      <c r="D11" s="19" t="s">
        <v>66</v>
      </c>
      <c r="E11" s="19">
        <v>5</v>
      </c>
      <c r="F11" s="19">
        <v>10</v>
      </c>
      <c r="G11" s="20">
        <v>94.88</v>
      </c>
      <c r="H11" s="22">
        <f t="shared" ref="H11:H12" si="0">G11/E11</f>
        <v>18.975999999999999</v>
      </c>
      <c r="I11" s="20">
        <v>94.96</v>
      </c>
      <c r="J11" s="29">
        <f t="shared" ref="J11:J12" si="1">I11/E11</f>
        <v>18.991999999999997</v>
      </c>
      <c r="K11" s="20">
        <v>94.9</v>
      </c>
      <c r="L11" s="23">
        <f t="shared" ref="L11:L12" si="2">K11/E11</f>
        <v>18.98</v>
      </c>
      <c r="M11" s="149">
        <f t="shared" ref="M11:M14" si="3">H11</f>
        <v>18.975999999999999</v>
      </c>
      <c r="N11" s="149"/>
      <c r="O11" s="3" t="s">
        <v>68</v>
      </c>
      <c r="P11" s="52" t="s">
        <v>69</v>
      </c>
      <c r="Q11" s="47">
        <v>18</v>
      </c>
      <c r="R11" s="32">
        <f t="shared" ref="R11:R12" si="4">E11*F11</f>
        <v>50</v>
      </c>
      <c r="AME11"/>
      <c r="AMF11"/>
      <c r="AMG11"/>
      <c r="AMH11"/>
      <c r="AMI11"/>
      <c r="AMJ11"/>
    </row>
    <row r="12" spans="1:1024" ht="41.25" customHeight="1">
      <c r="A12" s="36">
        <v>2</v>
      </c>
      <c r="B12" s="31" t="s">
        <v>72</v>
      </c>
      <c r="C12" s="19" t="s">
        <v>73</v>
      </c>
      <c r="D12" s="19" t="s">
        <v>66</v>
      </c>
      <c r="E12" s="19">
        <v>10</v>
      </c>
      <c r="F12" s="19">
        <v>20</v>
      </c>
      <c r="G12" s="20">
        <v>620</v>
      </c>
      <c r="H12" s="22">
        <f t="shared" si="0"/>
        <v>62</v>
      </c>
      <c r="I12" s="20">
        <v>632.46</v>
      </c>
      <c r="J12" s="29">
        <f t="shared" si="1"/>
        <v>63.246000000000002</v>
      </c>
      <c r="K12" s="20">
        <v>626.20000000000005</v>
      </c>
      <c r="L12" s="23">
        <f t="shared" si="2"/>
        <v>62.620000000000005</v>
      </c>
      <c r="M12" s="149">
        <f t="shared" si="3"/>
        <v>62</v>
      </c>
      <c r="N12" s="149"/>
      <c r="O12" s="3" t="s">
        <v>74</v>
      </c>
      <c r="P12" s="52" t="s">
        <v>61</v>
      </c>
      <c r="Q12" s="47">
        <v>0</v>
      </c>
      <c r="R12" s="32">
        <f t="shared" si="4"/>
        <v>200</v>
      </c>
      <c r="AME12"/>
      <c r="AMF12"/>
      <c r="AMG12"/>
      <c r="AMH12"/>
      <c r="AMI12"/>
      <c r="AMJ12"/>
    </row>
    <row r="13" spans="1:1024" ht="61.5" customHeight="1">
      <c r="A13" s="36">
        <v>3</v>
      </c>
      <c r="B13" s="31" t="s">
        <v>75</v>
      </c>
      <c r="C13" s="19" t="s">
        <v>70</v>
      </c>
      <c r="D13" s="19" t="s">
        <v>66</v>
      </c>
      <c r="E13" s="19">
        <v>15</v>
      </c>
      <c r="F13" s="19">
        <v>30</v>
      </c>
      <c r="G13" s="20">
        <v>53.54</v>
      </c>
      <c r="H13" s="22">
        <f t="shared" ref="H13:H14" si="5">G13/E13</f>
        <v>3.5693333333333332</v>
      </c>
      <c r="I13" s="20">
        <v>53.6</v>
      </c>
      <c r="J13" s="29">
        <f t="shared" ref="J13:J14" si="6">I13/E13</f>
        <v>3.5733333333333333</v>
      </c>
      <c r="K13" s="20">
        <v>53.58</v>
      </c>
      <c r="L13" s="23">
        <f t="shared" ref="L13:L14" si="7">K13/E13</f>
        <v>3.5720000000000001</v>
      </c>
      <c r="M13" s="149">
        <f t="shared" si="3"/>
        <v>3.5693333333333332</v>
      </c>
      <c r="N13" s="149"/>
      <c r="O13" s="3" t="s">
        <v>76</v>
      </c>
      <c r="P13" s="52" t="s">
        <v>69</v>
      </c>
      <c r="Q13" s="44">
        <v>18</v>
      </c>
      <c r="R13" s="32">
        <f t="shared" ref="R13:R14" si="8">E13*F13</f>
        <v>450</v>
      </c>
      <c r="AME13"/>
      <c r="AMF13"/>
      <c r="AMG13"/>
      <c r="AMH13"/>
      <c r="AMI13"/>
      <c r="AMJ13"/>
    </row>
    <row r="14" spans="1:1024" ht="56.25" customHeight="1">
      <c r="A14" s="36">
        <v>4</v>
      </c>
      <c r="B14" s="99" t="s">
        <v>170</v>
      </c>
      <c r="C14" s="100" t="s">
        <v>171</v>
      </c>
      <c r="D14" s="100" t="s">
        <v>62</v>
      </c>
      <c r="E14" s="100">
        <v>3</v>
      </c>
      <c r="F14" s="100">
        <v>30</v>
      </c>
      <c r="G14" s="101">
        <v>122.26</v>
      </c>
      <c r="H14" s="102">
        <f t="shared" si="5"/>
        <v>40.753333333333337</v>
      </c>
      <c r="I14" s="101">
        <v>128.88999999999999</v>
      </c>
      <c r="J14" s="103">
        <f t="shared" si="6"/>
        <v>42.963333333333331</v>
      </c>
      <c r="K14" s="101">
        <v>128.85</v>
      </c>
      <c r="L14" s="104">
        <f t="shared" si="7"/>
        <v>42.949999999999996</v>
      </c>
      <c r="M14" s="156">
        <f t="shared" si="3"/>
        <v>40.753333333333337</v>
      </c>
      <c r="N14" s="156"/>
      <c r="O14" s="105" t="s">
        <v>172</v>
      </c>
      <c r="P14" s="106" t="s">
        <v>69</v>
      </c>
      <c r="Q14" s="106">
        <v>12</v>
      </c>
      <c r="R14" s="107">
        <f t="shared" si="8"/>
        <v>90</v>
      </c>
      <c r="AME14"/>
      <c r="AMF14"/>
      <c r="AMG14"/>
      <c r="AMH14"/>
      <c r="AMI14"/>
      <c r="AMJ14"/>
    </row>
    <row r="15" spans="1:1024" ht="34.5" customHeight="1">
      <c r="A15" s="147" t="s">
        <v>54</v>
      </c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33"/>
      <c r="Q15" s="33"/>
      <c r="R15" s="34"/>
      <c r="AME15"/>
      <c r="AMF15"/>
      <c r="AMG15"/>
      <c r="AMH15"/>
      <c r="AMI15"/>
      <c r="AMJ15"/>
    </row>
    <row r="16" spans="1:1024" ht="126.75" customHeight="1">
      <c r="A16" s="146" t="s">
        <v>52</v>
      </c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</row>
    <row r="17" spans="1:1024" ht="64.5" customHeight="1">
      <c r="A17" s="2" t="s">
        <v>0</v>
      </c>
      <c r="B17" s="4" t="s">
        <v>7</v>
      </c>
      <c r="C17" s="4" t="s">
        <v>8</v>
      </c>
      <c r="D17" s="142" t="s">
        <v>15</v>
      </c>
      <c r="E17" s="142"/>
      <c r="F17" s="142"/>
      <c r="G17" s="142"/>
      <c r="H17" s="2" t="s">
        <v>9</v>
      </c>
      <c r="I17" s="17" t="s">
        <v>43</v>
      </c>
      <c r="J17" s="142" t="s">
        <v>44</v>
      </c>
      <c r="K17" s="142"/>
      <c r="L17" s="2" t="s">
        <v>16</v>
      </c>
      <c r="M17" s="142" t="s">
        <v>17</v>
      </c>
      <c r="N17" s="142"/>
      <c r="AMI17"/>
      <c r="AMJ17"/>
    </row>
    <row r="18" spans="1:1024" ht="45.75" customHeight="1">
      <c r="A18" s="120">
        <v>1</v>
      </c>
      <c r="B18" s="121" t="str">
        <f>B11</f>
        <v>ОКСИБУПРОКАИН</v>
      </c>
      <c r="C18" s="123" t="str">
        <f>C11</f>
        <v>КАПЛИ ГЛАЗНЫЕ ; дозировка: 4 мг/мл</v>
      </c>
      <c r="D18" s="125">
        <v>10</v>
      </c>
      <c r="E18" s="125"/>
      <c r="F18" s="125"/>
      <c r="G18" s="125"/>
      <c r="H18" s="126" t="str">
        <f>D11</f>
        <v>см[3*];^мл</v>
      </c>
      <c r="I18" s="46">
        <f>D18*E11</f>
        <v>50</v>
      </c>
      <c r="J18" s="128">
        <v>87.33</v>
      </c>
      <c r="K18" s="128"/>
      <c r="L18" s="21" t="s">
        <v>166</v>
      </c>
      <c r="M18" s="129">
        <f>J18/5</f>
        <v>17.466000000000001</v>
      </c>
      <c r="N18" s="129"/>
      <c r="AMI18"/>
      <c r="AMJ18"/>
    </row>
    <row r="19" spans="1:1024" ht="27" customHeight="1">
      <c r="A19" s="120"/>
      <c r="B19" s="122"/>
      <c r="C19" s="124"/>
      <c r="D19" s="125"/>
      <c r="E19" s="125"/>
      <c r="F19" s="125"/>
      <c r="G19" s="125"/>
      <c r="H19" s="127"/>
      <c r="I19" s="24"/>
      <c r="J19" s="128"/>
      <c r="K19" s="130"/>
      <c r="L19" s="116"/>
      <c r="M19" s="131">
        <v>17.47</v>
      </c>
      <c r="N19" s="131"/>
      <c r="AMI19"/>
      <c r="AMJ19"/>
    </row>
    <row r="20" spans="1:1024" ht="24.75" customHeight="1">
      <c r="A20" s="120">
        <v>2</v>
      </c>
      <c r="B20" s="121" t="str">
        <f>B12</f>
        <v>ТРОПИКАМИД+ФЕНИЛЭФРИН</v>
      </c>
      <c r="C20" s="123" t="str">
        <f>C12</f>
        <v xml:space="preserve">КАПЛИ ГЛАЗНЫЕ ; дозировка: 8 мг+50 мг/мл </v>
      </c>
      <c r="D20" s="125" t="s">
        <v>18</v>
      </c>
      <c r="E20" s="125"/>
      <c r="F20" s="125"/>
      <c r="G20" s="125"/>
      <c r="H20" s="126" t="str">
        <f>D12</f>
        <v>см[3*];^мл</v>
      </c>
      <c r="I20" s="84" t="s">
        <v>18</v>
      </c>
      <c r="J20" s="128" t="s">
        <v>18</v>
      </c>
      <c r="K20" s="128"/>
      <c r="L20" s="21" t="s">
        <v>18</v>
      </c>
      <c r="M20" s="129" t="s">
        <v>18</v>
      </c>
      <c r="N20" s="129"/>
      <c r="AMI20"/>
      <c r="AMJ20"/>
    </row>
    <row r="21" spans="1:1024" ht="27" customHeight="1">
      <c r="A21" s="120"/>
      <c r="B21" s="122"/>
      <c r="C21" s="124"/>
      <c r="D21" s="125"/>
      <c r="E21" s="125"/>
      <c r="F21" s="125"/>
      <c r="G21" s="125"/>
      <c r="H21" s="127"/>
      <c r="I21" s="24"/>
      <c r="J21" s="128"/>
      <c r="K21" s="130"/>
      <c r="L21" s="116"/>
      <c r="M21" s="131" t="s">
        <v>18</v>
      </c>
      <c r="N21" s="131"/>
      <c r="AMI21"/>
      <c r="AMJ21"/>
    </row>
    <row r="22" spans="1:1024" ht="36" customHeight="1">
      <c r="A22" s="120">
        <v>3</v>
      </c>
      <c r="B22" s="121" t="str">
        <f>B13</f>
        <v>ЦИПРОФЛОКСАЦИН</v>
      </c>
      <c r="C22" s="123" t="str">
        <f>C13</f>
        <v>КАПЛИ ГЛАЗНЫЕ ; дозировка: 3 мг/мл</v>
      </c>
      <c r="D22" s="125">
        <v>150</v>
      </c>
      <c r="E22" s="125"/>
      <c r="F22" s="125"/>
      <c r="G22" s="125"/>
      <c r="H22" s="126" t="str">
        <f>D13</f>
        <v>см[3*];^мл</v>
      </c>
      <c r="I22" s="51">
        <f>D22*5</f>
        <v>750</v>
      </c>
      <c r="J22" s="128">
        <v>47</v>
      </c>
      <c r="K22" s="128"/>
      <c r="L22" s="21" t="s">
        <v>166</v>
      </c>
      <c r="M22" s="129">
        <f>J22/5</f>
        <v>9.4</v>
      </c>
      <c r="N22" s="129"/>
      <c r="AMI22"/>
      <c r="AMJ22"/>
    </row>
    <row r="23" spans="1:1024" ht="27.75" customHeight="1">
      <c r="A23" s="120"/>
      <c r="B23" s="122"/>
      <c r="C23" s="124"/>
      <c r="D23" s="125"/>
      <c r="E23" s="125"/>
      <c r="F23" s="125"/>
      <c r="G23" s="125"/>
      <c r="H23" s="127"/>
      <c r="I23" s="24"/>
      <c r="J23" s="128"/>
      <c r="K23" s="130"/>
      <c r="L23" s="116"/>
      <c r="M23" s="131">
        <v>9.4</v>
      </c>
      <c r="N23" s="131"/>
      <c r="AMI23"/>
      <c r="AMJ23"/>
    </row>
    <row r="24" spans="1:1024" ht="44.25" customHeight="1">
      <c r="A24" s="120">
        <v>5</v>
      </c>
      <c r="B24" s="121" t="str">
        <f>B14</f>
        <v>ОФЛОКСАЦИН</v>
      </c>
      <c r="C24" s="123" t="str">
        <f>C14</f>
        <v>МАЗЬ ГЛАЗНАЯ ; дозировка: 3 мг/г</v>
      </c>
      <c r="D24" s="125" t="s">
        <v>18</v>
      </c>
      <c r="E24" s="125"/>
      <c r="F24" s="125"/>
      <c r="G24" s="125"/>
      <c r="H24" s="126" t="str">
        <f>D14</f>
        <v>г</v>
      </c>
      <c r="I24" s="84" t="s">
        <v>18</v>
      </c>
      <c r="J24" s="128" t="s">
        <v>18</v>
      </c>
      <c r="K24" s="128"/>
      <c r="L24" s="21" t="s">
        <v>18</v>
      </c>
      <c r="M24" s="129" t="s">
        <v>18</v>
      </c>
      <c r="N24" s="129"/>
      <c r="AMI24"/>
      <c r="AMJ24"/>
    </row>
    <row r="25" spans="1:1024" ht="21.75" customHeight="1">
      <c r="A25" s="120"/>
      <c r="B25" s="122"/>
      <c r="C25" s="124"/>
      <c r="D25" s="125"/>
      <c r="E25" s="125"/>
      <c r="F25" s="125"/>
      <c r="G25" s="125"/>
      <c r="H25" s="127"/>
      <c r="I25" s="24"/>
      <c r="J25" s="128"/>
      <c r="K25" s="130"/>
      <c r="L25" s="116"/>
      <c r="M25" s="131" t="s">
        <v>18</v>
      </c>
      <c r="N25" s="131"/>
      <c r="AMI25"/>
      <c r="AMJ25"/>
    </row>
    <row r="26" spans="1:1024" ht="14.25" customHeight="1"/>
    <row r="27" spans="1:1024">
      <c r="A27" s="37" t="s">
        <v>64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</row>
    <row r="28" spans="1:1024" ht="136.5" customHeight="1">
      <c r="A28" s="5" t="s">
        <v>0</v>
      </c>
      <c r="B28" s="5" t="s">
        <v>7</v>
      </c>
      <c r="C28" s="5" t="str">
        <f>C9</f>
        <v>Дозировка, лекарственная форма</v>
      </c>
      <c r="D28" s="110" t="s">
        <v>9</v>
      </c>
      <c r="E28" s="111"/>
      <c r="F28" s="111"/>
      <c r="G28" s="112"/>
      <c r="H28" s="117" t="s">
        <v>20</v>
      </c>
      <c r="I28" s="117"/>
      <c r="J28" s="117" t="s">
        <v>21</v>
      </c>
      <c r="K28" s="117"/>
      <c r="L28" s="5" t="s">
        <v>22</v>
      </c>
      <c r="M28" s="49" t="s">
        <v>65</v>
      </c>
      <c r="N28" s="5" t="s">
        <v>23</v>
      </c>
    </row>
    <row r="29" spans="1:1024" ht="45" customHeight="1">
      <c r="A29" s="35">
        <f t="shared" ref="A29:D30" si="9">A11</f>
        <v>1</v>
      </c>
      <c r="B29" s="48" t="str">
        <f t="shared" si="9"/>
        <v>ОКСИБУПРОКАИН</v>
      </c>
      <c r="C29" s="7" t="str">
        <f t="shared" si="9"/>
        <v>КАПЛИ ГЛАЗНЫЕ ; дозировка: 4 мг/мл</v>
      </c>
      <c r="D29" s="113" t="str">
        <f t="shared" si="9"/>
        <v>см[3*];^мл</v>
      </c>
      <c r="E29" s="114"/>
      <c r="F29" s="115"/>
      <c r="G29" s="116"/>
      <c r="H29" s="119">
        <f>M4</f>
        <v>13.87</v>
      </c>
      <c r="I29" s="119"/>
      <c r="J29" s="118">
        <f>M19</f>
        <v>17.47</v>
      </c>
      <c r="K29" s="118"/>
      <c r="L29" s="16">
        <f>M11</f>
        <v>18.975999999999999</v>
      </c>
      <c r="M29" s="6"/>
      <c r="N29" s="18">
        <v>13.87</v>
      </c>
      <c r="O29" s="25"/>
    </row>
    <row r="30" spans="1:1024" ht="40.5" customHeight="1">
      <c r="A30" s="35">
        <f t="shared" si="9"/>
        <v>2</v>
      </c>
      <c r="B30" s="48" t="str">
        <f t="shared" si="9"/>
        <v>ТРОПИКАМИД+ФЕНИЛЭФРИН</v>
      </c>
      <c r="C30" s="7" t="str">
        <f t="shared" si="9"/>
        <v xml:space="preserve">КАПЛИ ГЛАЗНЫЕ ; дозировка: 8 мг+50 мг/мл </v>
      </c>
      <c r="D30" s="113" t="str">
        <f t="shared" si="9"/>
        <v>см[3*];^мл</v>
      </c>
      <c r="E30" s="114"/>
      <c r="F30" s="115"/>
      <c r="G30" s="116"/>
      <c r="H30" s="119" t="s">
        <v>18</v>
      </c>
      <c r="I30" s="119"/>
      <c r="J30" s="118" t="s">
        <v>18</v>
      </c>
      <c r="K30" s="118"/>
      <c r="L30" s="16">
        <f>M12</f>
        <v>62</v>
      </c>
      <c r="M30" s="6"/>
      <c r="N30" s="18">
        <v>62</v>
      </c>
      <c r="O30" s="25"/>
    </row>
    <row r="31" spans="1:1024" ht="44.25" customHeight="1">
      <c r="A31" s="35">
        <f t="shared" ref="A31:D31" si="10">A13</f>
        <v>3</v>
      </c>
      <c r="B31" s="48" t="str">
        <f t="shared" si="10"/>
        <v>ЦИПРОФЛОКСАЦИН</v>
      </c>
      <c r="C31" s="7" t="str">
        <f t="shared" si="10"/>
        <v>КАПЛИ ГЛАЗНЫЕ ; дозировка: 3 мг/мл</v>
      </c>
      <c r="D31" s="113" t="str">
        <f t="shared" si="10"/>
        <v>см[3*];^мл</v>
      </c>
      <c r="E31" s="114"/>
      <c r="F31" s="115"/>
      <c r="G31" s="116"/>
      <c r="H31" s="119">
        <f>M6</f>
        <v>3.18</v>
      </c>
      <c r="I31" s="119"/>
      <c r="J31" s="118">
        <f>M23</f>
        <v>9.4</v>
      </c>
      <c r="K31" s="118"/>
      <c r="L31" s="16">
        <f t="shared" ref="L31" si="11">M13</f>
        <v>3.5693333333333332</v>
      </c>
      <c r="M31" s="6"/>
      <c r="N31" s="18">
        <v>3.18</v>
      </c>
      <c r="O31" s="25"/>
    </row>
    <row r="32" spans="1:1024" ht="37.5" customHeight="1">
      <c r="A32" s="35">
        <f t="shared" ref="A32:D32" si="12">A14</f>
        <v>4</v>
      </c>
      <c r="B32" s="48" t="str">
        <f t="shared" si="12"/>
        <v>ОФЛОКСАЦИН</v>
      </c>
      <c r="C32" s="7" t="str">
        <f t="shared" si="12"/>
        <v>МАЗЬ ГЛАЗНАЯ ; дозировка: 3 мг/г</v>
      </c>
      <c r="D32" s="113" t="str">
        <f t="shared" si="12"/>
        <v>г</v>
      </c>
      <c r="E32" s="114"/>
      <c r="F32" s="115"/>
      <c r="G32" s="116"/>
      <c r="H32" s="119">
        <f>M7</f>
        <v>42.98</v>
      </c>
      <c r="I32" s="119"/>
      <c r="J32" s="118" t="s">
        <v>18</v>
      </c>
      <c r="K32" s="118"/>
      <c r="L32" s="16">
        <f>M14</f>
        <v>40.753333333333337</v>
      </c>
      <c r="M32" s="6"/>
      <c r="N32" s="18">
        <v>42.75</v>
      </c>
      <c r="O32" s="25"/>
    </row>
    <row r="33" spans="1:1024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1:1024" ht="45" customHeight="1">
      <c r="A34" s="167" t="s">
        <v>55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</row>
    <row r="35" spans="1:1024">
      <c r="A35" s="42" t="s">
        <v>24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  <row r="36" spans="1:1024">
      <c r="A36" s="40" t="s">
        <v>25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</row>
    <row r="37" spans="1:1024" ht="105.75" customHeight="1">
      <c r="A37" s="166" t="s">
        <v>26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</row>
    <row r="38" spans="1:1024" ht="60.75" customHeight="1">
      <c r="A38" s="5" t="s">
        <v>0</v>
      </c>
      <c r="B38" s="5" t="s">
        <v>7</v>
      </c>
      <c r="C38" s="5" t="str">
        <f>C9</f>
        <v>Дозировка, лекарственная форма</v>
      </c>
      <c r="D38" s="117" t="s">
        <v>9</v>
      </c>
      <c r="E38" s="117"/>
      <c r="F38" s="117"/>
      <c r="G38" s="117"/>
      <c r="H38" s="15" t="s">
        <v>39</v>
      </c>
      <c r="I38" s="117" t="s">
        <v>27</v>
      </c>
      <c r="J38" s="117"/>
      <c r="K38" s="117" t="s">
        <v>28</v>
      </c>
      <c r="L38" s="117"/>
      <c r="M38" s="117" t="s">
        <v>29</v>
      </c>
      <c r="N38" s="117"/>
      <c r="O38" s="30" t="s">
        <v>19</v>
      </c>
      <c r="AMJ38"/>
    </row>
    <row r="39" spans="1:1024" ht="35.25" customHeight="1">
      <c r="A39" s="35">
        <f t="shared" ref="A39:D40" si="13">A11</f>
        <v>1</v>
      </c>
      <c r="B39" s="48" t="str">
        <f t="shared" si="13"/>
        <v>ОКСИБУПРОКАИН</v>
      </c>
      <c r="C39" s="9" t="str">
        <f t="shared" si="13"/>
        <v>КАПЛИ ГЛАЗНЫЕ ; дозировка: 4 мг/мл</v>
      </c>
      <c r="D39" s="137" t="str">
        <f t="shared" si="13"/>
        <v>см[3*];^мл</v>
      </c>
      <c r="E39" s="137"/>
      <c r="F39" s="137"/>
      <c r="G39" s="137"/>
      <c r="H39" s="10">
        <f>E11*F11</f>
        <v>50</v>
      </c>
      <c r="I39" s="138">
        <f>N29</f>
        <v>13.87</v>
      </c>
      <c r="J39" s="138"/>
      <c r="K39" s="139">
        <v>18</v>
      </c>
      <c r="L39" s="139"/>
      <c r="M39" s="138">
        <f t="shared" ref="M39:M42" si="14">K39*H39</f>
        <v>900</v>
      </c>
      <c r="N39" s="138"/>
      <c r="O39" s="50">
        <f>Q11</f>
        <v>18</v>
      </c>
      <c r="AMJ39"/>
    </row>
    <row r="40" spans="1:1024" ht="42" customHeight="1">
      <c r="A40" s="35">
        <f t="shared" si="13"/>
        <v>2</v>
      </c>
      <c r="B40" s="48" t="str">
        <f t="shared" si="13"/>
        <v>ТРОПИКАМИД+ФЕНИЛЭФРИН</v>
      </c>
      <c r="C40" s="9" t="str">
        <f t="shared" si="13"/>
        <v xml:space="preserve">КАПЛИ ГЛАЗНЫЕ ; дозировка: 8 мг+50 мг/мл </v>
      </c>
      <c r="D40" s="137" t="str">
        <f t="shared" si="13"/>
        <v>см[3*];^мл</v>
      </c>
      <c r="E40" s="137"/>
      <c r="F40" s="137"/>
      <c r="G40" s="137"/>
      <c r="H40" s="10">
        <f>E12*F12</f>
        <v>200</v>
      </c>
      <c r="I40" s="138">
        <f>N30</f>
        <v>62</v>
      </c>
      <c r="J40" s="138"/>
      <c r="K40" s="139">
        <v>68.2</v>
      </c>
      <c r="L40" s="139"/>
      <c r="M40" s="138">
        <f t="shared" si="14"/>
        <v>13640</v>
      </c>
      <c r="N40" s="138"/>
      <c r="O40" s="50">
        <f>Q12</f>
        <v>0</v>
      </c>
      <c r="AMJ40"/>
    </row>
    <row r="41" spans="1:1024" ht="32.25" customHeight="1">
      <c r="A41" s="35">
        <f t="shared" ref="A41:D41" si="15">A13</f>
        <v>3</v>
      </c>
      <c r="B41" s="48" t="str">
        <f t="shared" si="15"/>
        <v>ЦИПРОФЛОКСАЦИН</v>
      </c>
      <c r="C41" s="9" t="str">
        <f t="shared" si="15"/>
        <v>КАПЛИ ГЛАЗНЫЕ ; дозировка: 3 мг/мл</v>
      </c>
      <c r="D41" s="137" t="str">
        <f t="shared" si="15"/>
        <v>см[3*];^мл</v>
      </c>
      <c r="E41" s="137"/>
      <c r="F41" s="137"/>
      <c r="G41" s="137"/>
      <c r="H41" s="10">
        <f t="shared" ref="H41" si="16">E13*F13</f>
        <v>450</v>
      </c>
      <c r="I41" s="138">
        <f>N31</f>
        <v>3.18</v>
      </c>
      <c r="J41" s="138"/>
      <c r="K41" s="139">
        <v>4.12</v>
      </c>
      <c r="L41" s="139"/>
      <c r="M41" s="138">
        <f t="shared" si="14"/>
        <v>1854</v>
      </c>
      <c r="N41" s="138"/>
      <c r="O41" s="50">
        <f t="shared" ref="O41" si="17">Q13</f>
        <v>18</v>
      </c>
      <c r="AMJ41"/>
    </row>
    <row r="42" spans="1:1024" ht="47.25" customHeight="1">
      <c r="A42" s="35">
        <f t="shared" ref="A42:D42" si="18">A14</f>
        <v>4</v>
      </c>
      <c r="B42" s="48" t="str">
        <f t="shared" si="18"/>
        <v>ОФЛОКСАЦИН</v>
      </c>
      <c r="C42" s="9" t="str">
        <f t="shared" si="18"/>
        <v>МАЗЬ ГЛАЗНАЯ ; дозировка: 3 мг/г</v>
      </c>
      <c r="D42" s="137" t="str">
        <f t="shared" si="18"/>
        <v>г</v>
      </c>
      <c r="E42" s="137"/>
      <c r="F42" s="137"/>
      <c r="G42" s="137"/>
      <c r="H42" s="10">
        <f>E14*F14</f>
        <v>90</v>
      </c>
      <c r="I42" s="138">
        <f>N32</f>
        <v>42.75</v>
      </c>
      <c r="J42" s="138"/>
      <c r="K42" s="139">
        <v>52.66</v>
      </c>
      <c r="L42" s="139"/>
      <c r="M42" s="138">
        <f t="shared" si="14"/>
        <v>4739.3999999999996</v>
      </c>
      <c r="N42" s="138"/>
      <c r="O42" s="50">
        <f>Q14</f>
        <v>12</v>
      </c>
      <c r="AMJ42"/>
    </row>
    <row r="43" spans="1:1024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134">
        <f>SUM(M39:N42)</f>
        <v>21133.4</v>
      </c>
      <c r="N43" s="134"/>
    </row>
    <row r="44" spans="1:1024" ht="21.75" customHeight="1">
      <c r="A44" s="135" t="s">
        <v>183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</row>
    <row r="45" spans="1:1024" ht="15" customHeight="1">
      <c r="A45" s="43"/>
      <c r="B45" s="132" t="s">
        <v>57</v>
      </c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</row>
    <row r="46" spans="1:1024">
      <c r="B46" s="26" t="s">
        <v>46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12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</row>
    <row r="47" spans="1:1024">
      <c r="B47" s="27" t="s">
        <v>30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12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</row>
    <row r="48" spans="1:1024" ht="26.25" customHeight="1">
      <c r="B48" s="132" t="s">
        <v>31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2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</row>
    <row r="49" spans="2:36">
      <c r="B49" s="27" t="s">
        <v>32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12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</row>
    <row r="50" spans="2:36">
      <c r="B50" s="28" t="s">
        <v>53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12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</row>
    <row r="51" spans="2:36">
      <c r="B51" s="27" t="s">
        <v>33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12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</row>
    <row r="52" spans="2:36">
      <c r="B52" s="27" t="s">
        <v>34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12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</row>
    <row r="53" spans="2:36">
      <c r="B53" s="27" t="s">
        <v>60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12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</row>
    <row r="54" spans="2:36" ht="27" customHeight="1">
      <c r="B54" s="132" t="s">
        <v>58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</row>
    <row r="55" spans="2:36">
      <c r="B55" s="27" t="s">
        <v>35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12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</row>
    <row r="56" spans="2:36">
      <c r="B56" s="27" t="s">
        <v>59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</row>
    <row r="57" spans="2:36">
      <c r="B57" s="27" t="s">
        <v>36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12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</row>
    <row r="58" spans="2:36" ht="27" customHeight="1">
      <c r="B58" s="132" t="s">
        <v>37</v>
      </c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2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</row>
    <row r="59" spans="2:36" ht="26.25" customHeight="1">
      <c r="B59" s="132" t="s">
        <v>38</v>
      </c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2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</row>
    <row r="60" spans="2:36" ht="23.25" customHeight="1">
      <c r="B60" s="132" t="s">
        <v>47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2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</row>
    <row r="61" spans="2:36">
      <c r="B61" s="27" t="s">
        <v>48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12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</row>
    <row r="62" spans="2:36">
      <c r="B62" s="27" t="s">
        <v>49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12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</row>
    <row r="63" spans="2:36">
      <c r="B63" s="11"/>
    </row>
    <row r="64" spans="2:36">
      <c r="B64" s="1" t="s">
        <v>50</v>
      </c>
      <c r="C64" s="14"/>
    </row>
    <row r="66" spans="3:3">
      <c r="C66" s="14"/>
    </row>
  </sheetData>
  <mergeCells count="136">
    <mergeCell ref="M20:N20"/>
    <mergeCell ref="I39:J39"/>
    <mergeCell ref="K39:L39"/>
    <mergeCell ref="M39:N39"/>
    <mergeCell ref="D40:G40"/>
    <mergeCell ref="I40:J40"/>
    <mergeCell ref="K40:L40"/>
    <mergeCell ref="M40:N40"/>
    <mergeCell ref="M38:N38"/>
    <mergeCell ref="D38:G38"/>
    <mergeCell ref="I38:J38"/>
    <mergeCell ref="K38:L38"/>
    <mergeCell ref="A8:O8"/>
    <mergeCell ref="A37:N37"/>
    <mergeCell ref="H30:I30"/>
    <mergeCell ref="J30:K30"/>
    <mergeCell ref="A34:N34"/>
    <mergeCell ref="D31:G31"/>
    <mergeCell ref="D32:G32"/>
    <mergeCell ref="A18:A19"/>
    <mergeCell ref="B18:B19"/>
    <mergeCell ref="C18:C19"/>
    <mergeCell ref="D18:G18"/>
    <mergeCell ref="H18:H19"/>
    <mergeCell ref="J18:K18"/>
    <mergeCell ref="M18:N18"/>
    <mergeCell ref="D19:G19"/>
    <mergeCell ref="J19:L19"/>
    <mergeCell ref="M19:N19"/>
    <mergeCell ref="A20:A21"/>
    <mergeCell ref="B20:B21"/>
    <mergeCell ref="C20:C21"/>
    <mergeCell ref="D20:G20"/>
    <mergeCell ref="H20:H21"/>
    <mergeCell ref="J20:K20"/>
    <mergeCell ref="B5:C5"/>
    <mergeCell ref="D5:H5"/>
    <mergeCell ref="I5:J5"/>
    <mergeCell ref="K5:L5"/>
    <mergeCell ref="M5:N5"/>
    <mergeCell ref="B6:C6"/>
    <mergeCell ref="D6:H6"/>
    <mergeCell ref="I6:J6"/>
    <mergeCell ref="B7:C7"/>
    <mergeCell ref="D7:H7"/>
    <mergeCell ref="I7:J7"/>
    <mergeCell ref="K7:L7"/>
    <mergeCell ref="M6:N6"/>
    <mergeCell ref="K6:L6"/>
    <mergeCell ref="M7:N7"/>
    <mergeCell ref="A1:N1"/>
    <mergeCell ref="A2:N2"/>
    <mergeCell ref="B3:C3"/>
    <mergeCell ref="D3:H3"/>
    <mergeCell ref="I3:J3"/>
    <mergeCell ref="K3:L3"/>
    <mergeCell ref="M3:N3"/>
    <mergeCell ref="B4:C4"/>
    <mergeCell ref="D4:H4"/>
    <mergeCell ref="I4:J4"/>
    <mergeCell ref="K4:L4"/>
    <mergeCell ref="M4:N4"/>
    <mergeCell ref="R9:R10"/>
    <mergeCell ref="P9:P10"/>
    <mergeCell ref="D17:G17"/>
    <mergeCell ref="J17:K17"/>
    <mergeCell ref="M17:N17"/>
    <mergeCell ref="D9:D10"/>
    <mergeCell ref="E9:E10"/>
    <mergeCell ref="F9:F10"/>
    <mergeCell ref="O9:O10"/>
    <mergeCell ref="Q9:Q10"/>
    <mergeCell ref="G9:H9"/>
    <mergeCell ref="M9:N10"/>
    <mergeCell ref="A16:O16"/>
    <mergeCell ref="B9:B10"/>
    <mergeCell ref="C9:C10"/>
    <mergeCell ref="I9:J9"/>
    <mergeCell ref="K9:L9"/>
    <mergeCell ref="A15:O15"/>
    <mergeCell ref="A9:A10"/>
    <mergeCell ref="M12:N12"/>
    <mergeCell ref="M11:N11"/>
    <mergeCell ref="M14:N14"/>
    <mergeCell ref="M13:N13"/>
    <mergeCell ref="B60:O60"/>
    <mergeCell ref="B48:O48"/>
    <mergeCell ref="B54:O54"/>
    <mergeCell ref="B59:O59"/>
    <mergeCell ref="B58:O58"/>
    <mergeCell ref="M43:N43"/>
    <mergeCell ref="A44:O44"/>
    <mergeCell ref="B45:O45"/>
    <mergeCell ref="D39:G39"/>
    <mergeCell ref="D42:G42"/>
    <mergeCell ref="I42:J42"/>
    <mergeCell ref="K42:L42"/>
    <mergeCell ref="M42:N42"/>
    <mergeCell ref="D41:G41"/>
    <mergeCell ref="I41:J41"/>
    <mergeCell ref="K41:L41"/>
    <mergeCell ref="M41:N41"/>
    <mergeCell ref="D21:G21"/>
    <mergeCell ref="J21:L21"/>
    <mergeCell ref="M21:N21"/>
    <mergeCell ref="A22:A23"/>
    <mergeCell ref="B22:B23"/>
    <mergeCell ref="C22:C23"/>
    <mergeCell ref="D22:G22"/>
    <mergeCell ref="H22:H23"/>
    <mergeCell ref="J22:K22"/>
    <mergeCell ref="M22:N22"/>
    <mergeCell ref="D23:G23"/>
    <mergeCell ref="J23:L23"/>
    <mergeCell ref="M23:N23"/>
    <mergeCell ref="A24:A25"/>
    <mergeCell ref="B24:B25"/>
    <mergeCell ref="C24:C25"/>
    <mergeCell ref="D24:G24"/>
    <mergeCell ref="H24:H25"/>
    <mergeCell ref="J24:K24"/>
    <mergeCell ref="M24:N24"/>
    <mergeCell ref="D25:G25"/>
    <mergeCell ref="J25:L25"/>
    <mergeCell ref="M25:N25"/>
    <mergeCell ref="D28:G28"/>
    <mergeCell ref="D29:G29"/>
    <mergeCell ref="J28:K28"/>
    <mergeCell ref="J29:K29"/>
    <mergeCell ref="H28:I28"/>
    <mergeCell ref="H29:I29"/>
    <mergeCell ref="H32:I32"/>
    <mergeCell ref="J32:K32"/>
    <mergeCell ref="D30:G30"/>
    <mergeCell ref="J31:K31"/>
    <mergeCell ref="H31:I31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topLeftCell="A10" zoomScale="70" zoomScaleNormal="70" workbookViewId="0">
      <selection activeCell="E14" sqref="E14"/>
    </sheetView>
  </sheetViews>
  <sheetFormatPr defaultRowHeight="15"/>
  <cols>
    <col min="1" max="1" width="4.28515625" style="72" customWidth="1"/>
    <col min="2" max="2" width="12.5703125" customWidth="1"/>
    <col min="3" max="3" width="15.5703125" customWidth="1"/>
    <col min="4" max="4" width="17.7109375" customWidth="1"/>
    <col min="5" max="5" width="33.85546875" customWidth="1"/>
    <col min="9" max="9" width="12.140625" style="89" bestFit="1" customWidth="1"/>
    <col min="13" max="13" width="12.140625" customWidth="1"/>
  </cols>
  <sheetData>
    <row r="1" spans="1:13" ht="73.5">
      <c r="B1" s="73" t="s">
        <v>82</v>
      </c>
      <c r="C1" s="61" t="s">
        <v>83</v>
      </c>
      <c r="D1" s="61" t="s">
        <v>84</v>
      </c>
      <c r="E1" s="61" t="s">
        <v>85</v>
      </c>
      <c r="F1" s="61" t="s">
        <v>86</v>
      </c>
      <c r="G1" s="70" t="s">
        <v>6</v>
      </c>
      <c r="H1" s="61" t="s">
        <v>87</v>
      </c>
      <c r="I1" s="71" t="s">
        <v>88</v>
      </c>
      <c r="J1" s="61" t="s">
        <v>89</v>
      </c>
      <c r="K1" s="61" t="s">
        <v>90</v>
      </c>
      <c r="L1" s="61" t="s">
        <v>91</v>
      </c>
      <c r="M1" s="62" t="s">
        <v>92</v>
      </c>
    </row>
    <row r="2" spans="1:13" ht="75">
      <c r="A2" s="172">
        <v>1</v>
      </c>
      <c r="B2" s="74" t="s">
        <v>100</v>
      </c>
      <c r="C2" s="55" t="s">
        <v>101</v>
      </c>
      <c r="D2" s="55" t="s">
        <v>102</v>
      </c>
      <c r="E2" s="55" t="s">
        <v>81</v>
      </c>
      <c r="F2" s="55"/>
      <c r="G2" s="56">
        <v>5</v>
      </c>
      <c r="H2" s="57">
        <v>90.17</v>
      </c>
      <c r="I2" s="85">
        <f>H2/G2</f>
        <v>18.033999999999999</v>
      </c>
      <c r="J2" s="55" t="s">
        <v>103</v>
      </c>
      <c r="K2" s="58" t="s">
        <v>104</v>
      </c>
      <c r="L2" s="59" t="s">
        <v>105</v>
      </c>
      <c r="M2" s="60">
        <v>44333</v>
      </c>
    </row>
    <row r="3" spans="1:13" ht="90">
      <c r="A3" s="173"/>
      <c r="B3" s="77" t="s">
        <v>100</v>
      </c>
      <c r="C3" s="78" t="s">
        <v>106</v>
      </c>
      <c r="D3" s="78" t="s">
        <v>107</v>
      </c>
      <c r="E3" s="78" t="s">
        <v>78</v>
      </c>
      <c r="F3" s="78"/>
      <c r="G3" s="79">
        <v>10</v>
      </c>
      <c r="H3" s="80">
        <v>138.69999999999999</v>
      </c>
      <c r="I3" s="87">
        <f t="shared" ref="I3:I4" si="0">H3/G3</f>
        <v>13.87</v>
      </c>
      <c r="J3" s="78" t="s">
        <v>108</v>
      </c>
      <c r="K3" s="81" t="s">
        <v>109</v>
      </c>
      <c r="L3" s="82" t="s">
        <v>110</v>
      </c>
      <c r="M3" s="83">
        <v>44333</v>
      </c>
    </row>
    <row r="4" spans="1:13" ht="105">
      <c r="A4" s="173"/>
      <c r="B4" s="74" t="s">
        <v>100</v>
      </c>
      <c r="C4" s="55" t="s">
        <v>100</v>
      </c>
      <c r="D4" s="55" t="s">
        <v>111</v>
      </c>
      <c r="E4" s="55" t="s">
        <v>77</v>
      </c>
      <c r="F4" s="55" t="s">
        <v>112</v>
      </c>
      <c r="G4" s="56">
        <v>10</v>
      </c>
      <c r="H4" s="57">
        <v>180.34</v>
      </c>
      <c r="I4" s="85">
        <f t="shared" si="0"/>
        <v>18.033999999999999</v>
      </c>
      <c r="J4" s="55" t="s">
        <v>113</v>
      </c>
      <c r="K4" s="58" t="s">
        <v>114</v>
      </c>
      <c r="L4" s="59" t="s">
        <v>115</v>
      </c>
      <c r="M4" s="60">
        <v>45104</v>
      </c>
    </row>
    <row r="5" spans="1:13">
      <c r="A5" s="174"/>
      <c r="B5" s="75"/>
      <c r="C5" s="69"/>
      <c r="D5" s="69"/>
      <c r="E5" s="69"/>
      <c r="F5" s="69"/>
      <c r="G5" s="69"/>
      <c r="H5" s="69"/>
      <c r="I5" s="90">
        <v>13.87</v>
      </c>
      <c r="J5" s="69"/>
      <c r="K5" s="69"/>
      <c r="L5" s="69"/>
      <c r="M5" s="69"/>
    </row>
    <row r="6" spans="1:13" ht="139.5" hidden="1" customHeight="1">
      <c r="B6" s="76" t="s">
        <v>93</v>
      </c>
      <c r="C6" s="63" t="s">
        <v>93</v>
      </c>
      <c r="D6" s="63" t="s">
        <v>94</v>
      </c>
      <c r="E6" s="63" t="s">
        <v>95</v>
      </c>
      <c r="F6" s="63" t="s">
        <v>96</v>
      </c>
      <c r="G6" s="64">
        <v>50</v>
      </c>
      <c r="H6" s="65">
        <v>1229.8</v>
      </c>
      <c r="I6" s="86">
        <f>H6/G6</f>
        <v>24.596</v>
      </c>
      <c r="J6" s="63" t="s">
        <v>97</v>
      </c>
      <c r="K6" s="66" t="s">
        <v>98</v>
      </c>
      <c r="L6" s="67" t="s">
        <v>99</v>
      </c>
      <c r="M6" s="68">
        <v>44332</v>
      </c>
    </row>
    <row r="7" spans="1:13" ht="75">
      <c r="A7" s="169">
        <v>3</v>
      </c>
      <c r="B7" s="54" t="s">
        <v>118</v>
      </c>
      <c r="C7" s="55" t="s">
        <v>121</v>
      </c>
      <c r="D7" s="55" t="s">
        <v>122</v>
      </c>
      <c r="E7" s="55" t="s">
        <v>123</v>
      </c>
      <c r="F7" s="55"/>
      <c r="G7" s="56">
        <v>10</v>
      </c>
      <c r="H7" s="57">
        <v>108.81</v>
      </c>
      <c r="I7" s="85">
        <f>H7/G7</f>
        <v>10.881</v>
      </c>
      <c r="J7" s="55" t="s">
        <v>124</v>
      </c>
      <c r="K7" s="58" t="s">
        <v>125</v>
      </c>
      <c r="L7" s="59" t="s">
        <v>126</v>
      </c>
      <c r="M7" s="60">
        <v>44334</v>
      </c>
    </row>
    <row r="8" spans="1:13" ht="85.5" customHeight="1">
      <c r="A8" s="170"/>
      <c r="B8" s="54" t="s">
        <v>118</v>
      </c>
      <c r="C8" s="55" t="s">
        <v>118</v>
      </c>
      <c r="D8" s="55" t="s">
        <v>162</v>
      </c>
      <c r="E8" s="55" t="s">
        <v>130</v>
      </c>
      <c r="F8" s="55"/>
      <c r="G8" s="56">
        <v>5</v>
      </c>
      <c r="H8" s="57">
        <v>21.33</v>
      </c>
      <c r="I8" s="85">
        <f t="shared" ref="I8:I14" si="1">H8/G8</f>
        <v>4.266</v>
      </c>
      <c r="J8" s="55" t="s">
        <v>131</v>
      </c>
      <c r="K8" s="58" t="s">
        <v>132</v>
      </c>
      <c r="L8" s="59" t="s">
        <v>133</v>
      </c>
      <c r="M8" s="60">
        <v>44334</v>
      </c>
    </row>
    <row r="9" spans="1:13" ht="105">
      <c r="A9" s="170"/>
      <c r="B9" s="92" t="s">
        <v>118</v>
      </c>
      <c r="C9" s="78" t="s">
        <v>134</v>
      </c>
      <c r="D9" s="78" t="s">
        <v>135</v>
      </c>
      <c r="E9" s="78" t="s">
        <v>117</v>
      </c>
      <c r="F9" s="78" t="s">
        <v>127</v>
      </c>
      <c r="G9" s="79">
        <v>5</v>
      </c>
      <c r="H9" s="80">
        <v>15.9</v>
      </c>
      <c r="I9" s="87">
        <f t="shared" si="1"/>
        <v>3.18</v>
      </c>
      <c r="J9" s="78" t="s">
        <v>136</v>
      </c>
      <c r="K9" s="81" t="s">
        <v>137</v>
      </c>
      <c r="L9" s="82" t="s">
        <v>138</v>
      </c>
      <c r="M9" s="83">
        <v>44867</v>
      </c>
    </row>
    <row r="10" spans="1:13" ht="60">
      <c r="A10" s="170"/>
      <c r="B10" s="54" t="s">
        <v>118</v>
      </c>
      <c r="C10" s="55" t="s">
        <v>139</v>
      </c>
      <c r="D10" s="55" t="s">
        <v>142</v>
      </c>
      <c r="E10" s="55" t="s">
        <v>140</v>
      </c>
      <c r="F10" s="55"/>
      <c r="G10" s="56">
        <v>10</v>
      </c>
      <c r="H10" s="57">
        <v>179</v>
      </c>
      <c r="I10" s="85">
        <f t="shared" si="1"/>
        <v>17.899999999999999</v>
      </c>
      <c r="J10" s="55" t="s">
        <v>141</v>
      </c>
      <c r="K10" s="58" t="s">
        <v>116</v>
      </c>
      <c r="L10" s="59" t="s">
        <v>143</v>
      </c>
      <c r="M10" s="60">
        <v>44339</v>
      </c>
    </row>
    <row r="11" spans="1:13" ht="90">
      <c r="A11" s="170"/>
      <c r="B11" s="54" t="s">
        <v>118</v>
      </c>
      <c r="C11" s="55" t="s">
        <v>144</v>
      </c>
      <c r="D11" s="55" t="s">
        <v>145</v>
      </c>
      <c r="E11" s="55" t="s">
        <v>146</v>
      </c>
      <c r="F11" s="55" t="s">
        <v>127</v>
      </c>
      <c r="G11" s="56">
        <v>10</v>
      </c>
      <c r="H11" s="57">
        <v>146.44</v>
      </c>
      <c r="I11" s="85">
        <f t="shared" si="1"/>
        <v>14.644</v>
      </c>
      <c r="J11" s="55" t="s">
        <v>147</v>
      </c>
      <c r="K11" s="58" t="s">
        <v>148</v>
      </c>
      <c r="L11" s="59" t="s">
        <v>149</v>
      </c>
      <c r="M11" s="60">
        <v>44334</v>
      </c>
    </row>
    <row r="12" spans="1:13" ht="90">
      <c r="A12" s="170"/>
      <c r="B12" s="54" t="s">
        <v>118</v>
      </c>
      <c r="C12" s="55" t="s">
        <v>150</v>
      </c>
      <c r="D12" s="55" t="s">
        <v>151</v>
      </c>
      <c r="E12" s="55" t="s">
        <v>152</v>
      </c>
      <c r="F12" s="55" t="s">
        <v>127</v>
      </c>
      <c r="G12" s="56">
        <v>5</v>
      </c>
      <c r="H12" s="57">
        <v>38.33</v>
      </c>
      <c r="I12" s="85">
        <f t="shared" si="1"/>
        <v>7.6659999999999995</v>
      </c>
      <c r="J12" s="55" t="s">
        <v>119</v>
      </c>
      <c r="K12" s="58" t="s">
        <v>153</v>
      </c>
      <c r="L12" s="59" t="s">
        <v>120</v>
      </c>
      <c r="M12" s="60">
        <v>44819</v>
      </c>
    </row>
    <row r="13" spans="1:13" ht="105">
      <c r="A13" s="170"/>
      <c r="B13" s="54" t="s">
        <v>118</v>
      </c>
      <c r="C13" s="55" t="s">
        <v>154</v>
      </c>
      <c r="D13" s="55" t="s">
        <v>155</v>
      </c>
      <c r="E13" s="55" t="s">
        <v>63</v>
      </c>
      <c r="F13" s="55" t="s">
        <v>156</v>
      </c>
      <c r="G13" s="56">
        <v>15</v>
      </c>
      <c r="H13" s="57">
        <v>53.63</v>
      </c>
      <c r="I13" s="85">
        <f t="shared" si="1"/>
        <v>3.5753333333333335</v>
      </c>
      <c r="J13" s="55" t="s">
        <v>157</v>
      </c>
      <c r="K13" s="58" t="s">
        <v>158</v>
      </c>
      <c r="L13" s="59" t="s">
        <v>159</v>
      </c>
      <c r="M13" s="60">
        <v>45238</v>
      </c>
    </row>
    <row r="14" spans="1:13" ht="105">
      <c r="A14" s="170"/>
      <c r="B14" s="54" t="s">
        <v>118</v>
      </c>
      <c r="C14" s="55" t="s">
        <v>154</v>
      </c>
      <c r="D14" s="55" t="s">
        <v>129</v>
      </c>
      <c r="E14" s="55" t="s">
        <v>63</v>
      </c>
      <c r="F14" s="55" t="s">
        <v>127</v>
      </c>
      <c r="G14" s="56">
        <v>5</v>
      </c>
      <c r="H14" s="57">
        <v>17.84</v>
      </c>
      <c r="I14" s="85">
        <f t="shared" si="1"/>
        <v>3.5680000000000001</v>
      </c>
      <c r="J14" s="55" t="s">
        <v>128</v>
      </c>
      <c r="K14" s="58" t="s">
        <v>160</v>
      </c>
      <c r="L14" s="59" t="s">
        <v>161</v>
      </c>
      <c r="M14" s="60">
        <v>45208</v>
      </c>
    </row>
    <row r="15" spans="1:13">
      <c r="A15" s="171"/>
      <c r="B15" s="72"/>
      <c r="C15" s="72"/>
      <c r="D15" s="72"/>
      <c r="E15" s="72"/>
      <c r="F15" s="72"/>
      <c r="G15" s="72"/>
      <c r="H15" s="72"/>
      <c r="I15" s="91">
        <v>3.18</v>
      </c>
      <c r="J15" s="72"/>
      <c r="K15" s="72"/>
      <c r="L15" s="72"/>
      <c r="M15" s="72"/>
    </row>
    <row r="16" spans="1:13">
      <c r="A16" s="109"/>
      <c r="B16" s="54"/>
      <c r="C16" s="55"/>
      <c r="D16" s="55"/>
      <c r="E16" s="55"/>
      <c r="F16" s="55"/>
      <c r="G16" s="56"/>
      <c r="H16" s="57"/>
      <c r="I16" s="85">
        <v>0.03</v>
      </c>
      <c r="J16" s="55"/>
      <c r="K16" s="58"/>
      <c r="L16" s="59"/>
      <c r="M16" s="60"/>
    </row>
    <row r="17" spans="1:13" ht="135">
      <c r="A17" s="168">
        <v>4</v>
      </c>
      <c r="B17" s="54" t="s">
        <v>173</v>
      </c>
      <c r="C17" s="55" t="s">
        <v>174</v>
      </c>
      <c r="D17" s="55" t="s">
        <v>175</v>
      </c>
      <c r="E17" s="55" t="s">
        <v>176</v>
      </c>
      <c r="F17" s="55" t="s">
        <v>177</v>
      </c>
      <c r="G17" s="56">
        <v>3</v>
      </c>
      <c r="H17" s="57">
        <v>128.93</v>
      </c>
      <c r="I17" s="108">
        <f>H17/3</f>
        <v>42.976666666666667</v>
      </c>
      <c r="J17" s="55" t="s">
        <v>178</v>
      </c>
      <c r="K17" s="58" t="s">
        <v>179</v>
      </c>
      <c r="L17" s="59" t="s">
        <v>180</v>
      </c>
      <c r="M17" s="60">
        <v>45257</v>
      </c>
    </row>
    <row r="18" spans="1:13">
      <c r="A18" s="168"/>
      <c r="B18" s="54"/>
      <c r="C18" s="55"/>
      <c r="D18" s="55"/>
      <c r="E18" s="55"/>
      <c r="F18" s="55"/>
      <c r="G18" s="56"/>
      <c r="H18" s="57"/>
      <c r="I18" s="85">
        <v>42.98</v>
      </c>
      <c r="J18" s="55"/>
      <c r="K18" s="58"/>
      <c r="L18" s="59"/>
      <c r="M18" s="60"/>
    </row>
    <row r="19" spans="1:13">
      <c r="A19" s="97"/>
      <c r="B19" s="54"/>
      <c r="C19" s="55"/>
      <c r="D19" s="55"/>
      <c r="E19" s="55"/>
      <c r="F19" s="55"/>
      <c r="G19" s="56"/>
      <c r="H19" s="57"/>
      <c r="I19" s="85"/>
      <c r="J19" s="55"/>
      <c r="K19" s="58"/>
      <c r="L19" s="59"/>
      <c r="M19" s="60"/>
    </row>
    <row r="20" spans="1:13">
      <c r="A20" s="97"/>
      <c r="B20" s="54"/>
      <c r="C20" s="55"/>
      <c r="D20" s="55"/>
      <c r="E20" s="55"/>
      <c r="F20" s="55"/>
      <c r="G20" s="56"/>
      <c r="H20" s="57"/>
      <c r="I20" s="85"/>
      <c r="J20" s="55"/>
      <c r="K20" s="58"/>
      <c r="L20" s="59"/>
      <c r="M20" s="60"/>
    </row>
    <row r="21" spans="1:13">
      <c r="A21" s="97"/>
      <c r="B21" s="54"/>
      <c r="C21" s="55"/>
      <c r="D21" s="55"/>
      <c r="E21" s="55"/>
      <c r="F21" s="55"/>
      <c r="G21" s="56"/>
      <c r="H21" s="57"/>
      <c r="I21" s="85"/>
      <c r="J21" s="55"/>
      <c r="K21" s="58"/>
      <c r="L21" s="59"/>
      <c r="M21" s="60"/>
    </row>
    <row r="22" spans="1:13">
      <c r="A22" s="98"/>
      <c r="B22" s="72"/>
      <c r="C22" s="72"/>
      <c r="D22" s="72"/>
      <c r="E22" s="72"/>
      <c r="F22" s="72"/>
      <c r="G22" s="72"/>
      <c r="H22" s="72"/>
      <c r="I22" s="88"/>
      <c r="J22" s="72"/>
      <c r="K22" s="72"/>
      <c r="L22" s="72"/>
      <c r="M22" s="72"/>
    </row>
  </sheetData>
  <mergeCells count="3">
    <mergeCell ref="A17:A18"/>
    <mergeCell ref="A7:A15"/>
    <mergeCell ref="A2:A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2024-06-26T14:00:03Z</cp:lastPrinted>
  <dcterms:created xsi:type="dcterms:W3CDTF">2006-09-16T00:00:00Z</dcterms:created>
  <dcterms:modified xsi:type="dcterms:W3CDTF">2024-06-26T14:00:05Z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