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/>
  <c r="H16"/>
  <c r="M16" s="1"/>
  <c r="J16"/>
  <c r="L16"/>
  <c r="R16"/>
  <c r="M8"/>
  <c r="M9"/>
  <c r="M10"/>
  <c r="H21"/>
  <c r="I16" i="2"/>
  <c r="I17"/>
  <c r="I18"/>
  <c r="I19"/>
  <c r="I20"/>
  <c r="I15"/>
  <c r="M7" i="1"/>
  <c r="M6" l="1"/>
  <c r="I13" i="2"/>
  <c r="I12"/>
  <c r="I11"/>
  <c r="I10"/>
  <c r="I9"/>
  <c r="I8"/>
  <c r="I7"/>
  <c r="M5" i="1"/>
  <c r="M4" l="1"/>
  <c r="I4" i="2"/>
  <c r="I5"/>
  <c r="I3"/>
  <c r="C32" i="1" l="1"/>
  <c r="C25"/>
  <c r="I22" l="1"/>
  <c r="O33" l="1"/>
  <c r="I33"/>
  <c r="H33"/>
  <c r="M33" s="1"/>
  <c r="M34" s="1"/>
  <c r="D33"/>
  <c r="C33"/>
  <c r="A33"/>
  <c r="D26"/>
  <c r="C26" l="1"/>
  <c r="B26"/>
  <c r="B33" s="1"/>
  <c r="A26" l="1"/>
  <c r="C21" l="1"/>
  <c r="B21"/>
  <c r="L26" l="1"/>
</calcChain>
</file>

<file path=xl/sharedStrings.xml><?xml version="1.0" encoding="utf-8"?>
<sst xmlns="http://schemas.openxmlformats.org/spreadsheetml/2006/main" count="250" uniqueCount="181">
  <si>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</si>
  <si>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</si>
  <si>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</si>
  <si>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</si>
  <si>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</si>
  <si>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</si>
  <si>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</si>
  <si>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</si>
  <si>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</si>
  <si>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</si>
  <si>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</si>
  <si>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</si>
  <si>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</si>
  <si>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</si>
  <si>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</si>
  <si>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</si>
  <si>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</si>
  <si>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</si>
  <si>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</si>
  <si>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</si>
  <si>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</si>
  <si>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</si>
  <si>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</si>
  <si>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</si>
  <si>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</si>
  <si>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</si>
  <si>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</si>
  <si>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</si>
  <si>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</si>
  <si>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</si>
  <si>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</si>
  <si>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</si>
  <si>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</si>
  <si>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</si>
  <si>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</si>
  <si>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</si>
  <si>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</si>
  <si>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</si>
  <si>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</si>
  <si>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</si>
  <si>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</si>
  <si>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</si>
  <si>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</si>
  <si>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</si>
  <si>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</si>
  <si>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</si>
  <si>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</si>
  <si>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</si>
  <si>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</si>
  <si>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</si>
  <si>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</si>
  <si>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</si>
  <si>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</si>
  <si>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</si>
  <si>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</si>
  <si>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</si>
  <si>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</si>
  <si>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</si>
  <si>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 xml:space="preserve">Вл.ООО "Джодас Экспоим", Россия (7723733387); Вып.к.Перв.Уп.Втор.Уп.Пр.Джодас Экспоим Пвт.Лтд, Индия (36AABCJ8653L1Z3);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</si>
  <si>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</si>
  <si>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>Примечание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</si>
  <si>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</si>
  <si>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Референтная цена
</t>
  </si>
  <si>
    <t>ГАНЦИКЛОВИР</t>
  </si>
  <si>
    <t>ГИДРОКСИЗИН</t>
  </si>
  <si>
    <t>шт</t>
  </si>
  <si>
    <t>Ганцикловир</t>
  </si>
  <si>
    <t>Цимевен</t>
  </si>
  <si>
    <t>J05AB06</t>
  </si>
  <si>
    <t>П N011681/01</t>
  </si>
  <si>
    <t>08.09.2020 
 368/20-20-ОПР</t>
  </si>
  <si>
    <t>лиофилизат для приготовления раствора для инфузий, 500 мг,  - флаконы (1)  - пачка  картонная</t>
  </si>
  <si>
    <t xml:space="preserve">Вл.Вып.к.Чеплафарм Арцнаймиттель ГмбХ, Германия (DE210142842); Перв.Уп.Пр.БиЭсПи Фармасьютикалз С.п.А., Италия (02314650595); Втор.Уп.Престиж Промоушн Феркауфсфёрдерунг унд Вербесервис ГмбХ, Германия (DE 132 097 660); </t>
  </si>
  <si>
    <t>26.10.2021 
 (25-7-4189297-ОПР-изм)</t>
  </si>
  <si>
    <t>лиофилизат для приготовления раствора для инфузий, 500 мг,  - флаконы (1)  - пачки картонные</t>
  </si>
  <si>
    <t xml:space="preserve">Вл.Вып.к.Перв.Уп.Втор.Уп.Пр.Республиканское Унитарное Производственное Предприятие "Белмедпрепараты"(РУП "Белмедпрепараты"), Республика Беларусь; </t>
  </si>
  <si>
    <t>ЛП-004792</t>
  </si>
  <si>
    <t>лиофилизат для приготовления раствора для инфузий, 500 мг,  - флакон (1)  - пачка картонная</t>
  </si>
  <si>
    <t xml:space="preserve">Вл.Вып.к.Перв.Уп.Втор.Уп.Пр.Акционерное общество "Р-Фарм" (АО "Р-Фарм"), Россия (7726311464); </t>
  </si>
  <si>
    <t>ЛП-№(003016)-(РГ-RU)</t>
  </si>
  <si>
    <t>30.10.2023 
25-7-4268163-изм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</si>
  <si>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15.05.2024)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</si>
  <si>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</si>
  <si>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</si>
  <si>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</si>
  <si>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</si>
  <si>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</si>
  <si>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</si>
  <si>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№ РУ</t>
  </si>
  <si>
    <t>Дата регистрации цены
(№ решения)</t>
  </si>
  <si>
    <t>Дата вступления в силу</t>
  </si>
  <si>
    <t xml:space="preserve">Вл.ЮСБ Фарма С.А., Бельгия (0403.096.168); Вып.к.Перв.Уп.Втор.Уп.Пр.ЮСБ Фарма С.А., Бельгия (0403.096.168); </t>
  </si>
  <si>
    <t>Гидроксизин</t>
  </si>
  <si>
    <t>Атаракс</t>
  </si>
  <si>
    <t>таблетки покрытые пленочной оболочкой, 25 мг, 25 шт. - блистеры (1)  - пачки картонные</t>
  </si>
  <si>
    <t>N05BB01</t>
  </si>
  <si>
    <t>П N011405/01</t>
  </si>
  <si>
    <t>26.01.2021 
 (20-4-4161603-ОПР-изм)</t>
  </si>
  <si>
    <t>таблетки, покрытые пленочной оболочкой, 25 мг, 20 шт. - контурная ячейковая  упаковка (1)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</si>
  <si>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</si>
  <si>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ЛП-№(004754)-(РГ-RU)</t>
  </si>
  <si>
    <t>24.04.2024 
25-7-4284520-изм</t>
  </si>
  <si>
    <t>таблетки, покрытые пленочной оболочкой, 25 мг, 10 шт - упаковки ячейковые контурные (2)  - пачки картонные</t>
  </si>
  <si>
    <t xml:space="preserve">Вл.Вып.к.Перв.Уп.Втор.Уп.Пр.Акционерное общество "Фармпроект" (АО "Фармпроект"), Россия (7801153192); </t>
  </si>
  <si>
    <t>ЛП-005924</t>
  </si>
  <si>
    <t>14.08.2020 
 329/20-20-ОПР</t>
  </si>
  <si>
    <t>Гидроксизин Канон</t>
  </si>
  <si>
    <t>таблетки покрытые пленочной оболочкой, 25 мг, 10 шт. - упаковки ячейковые контурные (2)  - пачки 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</si>
  <si>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</si>
  <si>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ЛП-002566</t>
  </si>
  <si>
    <t>Атаракс®</t>
  </si>
  <si>
    <t>таблетки, покрытые пленочной оболочкой, 25 мг, 25 шт. - блистеры (1)  - пачки картонные</t>
  </si>
  <si>
    <t>ЛП-№(004181)-(РГ-RU)</t>
  </si>
  <si>
    <t>11.04.2024 
25-7-4279009-ОПР-изм</t>
  </si>
  <si>
    <t>Гидроксизин-ВЕРТЕКС</t>
  </si>
  <si>
    <t>таблетки, покрытые пленочной оболочкой, 25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</si>
  <si>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</si>
  <si>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ЛП-006067</t>
  </si>
  <si>
    <t>таблетки, покрытые пленочной оболочкой, 25 мг, 25 шт. - упаковки ячейковые контурные (1)  - пачки картонные</t>
  </si>
  <si>
    <t>ЛП-007507</t>
  </si>
  <si>
    <t>15.12.2021 
1282/20-21</t>
  </si>
  <si>
    <t xml:space="preserve">Вл.Общество с ограниченной ответственностью "ПАНБИО ФАРМ" (ООО "ПАНБИО ФАРМ"), Россия (5041209106); Вып.к.Перв.Уп.Втор.Уп.Пр.Бхарат Сирамс энд Ваксинс Лимитед, Индия (AAACB2431M); </t>
  </si>
  <si>
    <t>Полимиксин B</t>
  </si>
  <si>
    <t>Полимиксин В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</si>
  <si>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</si>
  <si>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>J01XB02</t>
  </si>
  <si>
    <t>ЛП-008760</t>
  </si>
  <si>
    <t>25.04.2023 
550/20-23</t>
  </si>
  <si>
    <t>порошок для приготовления раствора для инъекций, 50 мг,  - флакон (1)  - пачка картонная</t>
  </si>
  <si>
    <t>ЛП-003489</t>
  </si>
  <si>
    <t>28.03.2022 
247/20-22</t>
  </si>
  <si>
    <t>лиофилизат для приготовления раствора для инъекций, 50 мг,  - флаконы (1)  - пачки картонные</t>
  </si>
  <si>
    <t xml:space="preserve">Вл.Общество с ограниченной ответственностью "ЛаЭк" (ООО "ЛаЭк"), Россия (2463094546); Вып.к.Перв.Уп.Втор.Уп.Пр.Публичное акционерное общество "Красфарма" (ПАО "Красфарма"), Россия (2464010490); </t>
  </si>
  <si>
    <t>ЛП-№(003069)-(РГ-RU)</t>
  </si>
  <si>
    <t>04.12.2023 
1874/20-23</t>
  </si>
  <si>
    <t>Веллобактин-В</t>
  </si>
  <si>
    <t>ЛП-003619</t>
  </si>
  <si>
    <t>26.05.2022 
537/20-22</t>
  </si>
  <si>
    <t xml:space="preserve">Вл.Вып.к.Перв.Уп.Втор.Уп.Пр.Публичное акционерное общество "Красфарма" (ПАО "Красфарма"), Россия (2464010490); </t>
  </si>
  <si>
    <t>ЛП-004368</t>
  </si>
  <si>
    <t>Сабвиксин®</t>
  </si>
  <si>
    <t>04.05.2023 
623/20-23</t>
  </si>
  <si>
    <t>Полаксин B</t>
  </si>
  <si>
    <t>лиофилизат для приготовления раствора для инъекций, 50 мг,  - флакон (1)  - пачки картонные</t>
  </si>
  <si>
    <t xml:space="preserve">Вл.Вып.к.Перв.Уп.Втор.Уп.Пр.Бхарат Сирамс энд Ваксинс Лимитед, Индия (AAACB2431M); </t>
  </si>
  <si>
    <t>ЛП-008670</t>
  </si>
  <si>
    <t>02.08.2023 
1082/20-23</t>
  </si>
  <si>
    <t xml:space="preserve">КП
Вх. № 151 От 27.06.24
</t>
  </si>
  <si>
    <t xml:space="preserve">КП
Вх. № 152 От 27.06.24
</t>
  </si>
  <si>
    <t xml:space="preserve">КП
Вх. № 153 От 27.06.24
</t>
  </si>
  <si>
    <t>ВОРИКОНАЗОЛ</t>
  </si>
  <si>
    <t xml:space="preserve">ТАБЛЕТКИ, ПОКРЫТЫЕ ОБОЛОЧКОЙ ; дозировка: 200 мг </t>
  </si>
  <si>
    <t xml:space="preserve">21.20.10.192-000003-1-00034-0000000000000
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</si>
  <si>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</si>
  <si>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Вориконазол, таблетки, покрытые пленочной оболочкой, 200 мг, 10 шт. - контурная ячейковая упаковка (1) - пачка картонная </t>
  </si>
  <si>
    <t xml:space="preserve">ЛП-007928 </t>
  </si>
  <si>
    <t xml:space="preserve">07.07.2022 682/20-222 </t>
  </si>
  <si>
    <t xml:space="preserve">Вл.Пфайзер Инк, США (13-5315170); Вып.к.Перв.Уп.Втор.Уп.Пр.Пфайзер Италия С.р.Л., Италия (IT 0178157059); </t>
  </si>
  <si>
    <t xml:space="preserve">Вифенд, таблетки покрытые пленочной оболочкой, 200 мг, 7 шт. - блистер (2) - пачка картонная </t>
  </si>
  <si>
    <t xml:space="preserve">П N015540/01 </t>
  </si>
  <si>
    <t xml:space="preserve">10.12.2021 (25-7-4194751-ОПР-изм) </t>
  </si>
  <si>
    <t xml:space="preserve">Вл.Акционерное общество "Фармацевтическое предприятие "Оболенское" (АО "ФП "Оболенское"), Россия (5077009710); Вып.к.Перв.Уп.Втор.Уп.Пр.Акционерное общество "Фармацевтическое предприятие "Оболенское" (АО "ФП "Оболенское"), Россия (5077009710); </t>
  </si>
  <si>
    <t xml:space="preserve">Виканд, таблетки, покрытые пленочной оболочкой, 200 мг, 7 шт. - контурная ячейковая упаковка (2) - пачка картонная </t>
  </si>
  <si>
    <t xml:space="preserve">ЛП-002395 </t>
  </si>
  <si>
    <t xml:space="preserve">19.05.2021 (20-4-4172381-ОПР-изм) </t>
  </si>
  <si>
    <t xml:space="preserve">Вл.Сандоз д.д., Словения; Вып.к.Перв.Уп.Втор.Уп.Пр.Сандоз Прайвит Лимитед, Индия; </t>
  </si>
  <si>
    <t xml:space="preserve">Вориконазол Сандоз, таблетки покрытые пленочной оболочкой, 200 мг, 14 шт. - блистеры (1) - пачки картонные </t>
  </si>
  <si>
    <t xml:space="preserve">ЛП-004031 </t>
  </si>
  <si>
    <t xml:space="preserve">05.10.2020 385/20-20-ОПР </t>
  </si>
  <si>
    <t xml:space="preserve">Вл.Хайгланс Лабораториз Пвт. Лтд, Индия; Вып.к.Перв.Уп.Втор.Уп.Пр.Хайгланс Лабораториз Пвт. Лтд., Индия; </t>
  </si>
  <si>
    <t xml:space="preserve">ЛП-003577 </t>
  </si>
  <si>
    <t xml:space="preserve">Ворикоз, таблетки покрытые пленочной оболочкой, 200 мг, 10 шт. - блистеры (5) - пачки картонные </t>
  </si>
  <si>
    <t xml:space="preserve">Вл.Акционерное общество "Фармасинтез" (АО "Фармасинтез"), Россия (3810023308); Вып.к.Перв.Уп.Втор.Уп.Пр.Фармасинтез АО, Россия; </t>
  </si>
  <si>
    <t xml:space="preserve">Бифлурин, таблетки покрытые пленочной оболочкой, 200 мг, 10 шт. - упаковки ячейковые контурные (5) - пачки картонные </t>
  </si>
  <si>
    <t xml:space="preserve">ЛП-002553 </t>
  </si>
  <si>
    <t xml:space="preserve">Вориконазол Канон, таблетки покрытые пленочной оболочкой, 200 мг, 14 шт. - упаковки ячейковые контурные (1) - пачки картонные </t>
  </si>
  <si>
    <t xml:space="preserve">ЛП-002331 </t>
  </si>
  <si>
    <t>Не введен в ГО</t>
  </si>
  <si>
    <t>1.4. Сводная информация о минимальном значении НЦ единицы товара:</t>
  </si>
  <si>
    <t xml:space="preserve">Начальная максимальная цена контракта 49 919 руб. 80 коп. (Сорок девять тысяч девятьсот девятнадцать рублей 80 коп.)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</si>
  <si>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1 рабочего дня, с момента подписания контракта.</t>
    </r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</si>
</sst>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 applyProtection="1">
      <alignment horizontal="left" vertical="top" wrapText="1" readingOrder="1"/>
      <protection locked="0"/>
    </xf>
    <xf numFmtId="0" fontId="22" fillId="0" borderId="12" xfId="0" applyFont="1" applyBorder="1" applyAlignment="1" applyProtection="1">
      <alignment vertical="top" wrapText="1" readingOrder="1"/>
      <protection locked="0"/>
    </xf>
    <xf numFmtId="168" fontId="22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2" fillId="0" borderId="12" xfId="0" applyNumberFormat="1" applyFont="1" applyBorder="1" applyAlignment="1" applyProtection="1">
      <alignment vertical="top" wrapText="1" readingOrder="1"/>
      <protection locked="0"/>
    </xf>
    <xf numFmtId="0" fontId="22" fillId="0" borderId="12" xfId="0" applyFont="1" applyBorder="1" applyAlignment="1" applyProtection="1">
      <alignment horizontal="center" vertical="top" wrapText="1" readingOrder="1"/>
      <protection locked="0"/>
    </xf>
    <xf numFmtId="14" fontId="23" fillId="0" borderId="13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14" xfId="0" applyBorder="1"/>
    <xf numFmtId="0" fontId="25" fillId="11" borderId="16" xfId="0" applyFont="1" applyFill="1" applyBorder="1" applyAlignment="1" applyProtection="1">
      <alignment horizontal="center" vertical="center" wrapText="1" readingOrder="1"/>
      <protection locked="0"/>
    </xf>
    <xf numFmtId="4" fontId="22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26" fillId="0" borderId="12" xfId="0" applyFont="1" applyBorder="1" applyAlignment="1" applyProtection="1">
      <alignment vertical="top" wrapText="1" readingOrder="1"/>
      <protection locked="0"/>
    </xf>
    <xf numFmtId="0" fontId="26" fillId="0" borderId="12" xfId="0" applyFont="1" applyBorder="1" applyAlignment="1" applyProtection="1">
      <alignment horizontal="center" vertical="top" wrapText="1" readingOrder="1"/>
      <protection locked="0"/>
    </xf>
    <xf numFmtId="14" fontId="27" fillId="0" borderId="13" xfId="0" applyNumberFormat="1" applyFont="1" applyBorder="1" applyAlignment="1" applyProtection="1">
      <alignment horizontal="center" vertical="top" wrapText="1" readingOrder="1"/>
      <protection locked="0"/>
    </xf>
    <xf numFmtId="164" fontId="6" fillId="7" borderId="14" xfId="0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left" vertical="top" wrapText="1" readingOrder="1"/>
      <protection locked="0"/>
    </xf>
    <xf numFmtId="168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6" fillId="0" borderId="12" xfId="0" applyNumberFormat="1" applyFont="1" applyBorder="1" applyAlignment="1" applyProtection="1">
      <alignment vertical="top" wrapText="1" readingOrder="1"/>
      <protection locked="0"/>
    </xf>
    <xf numFmtId="4" fontId="26" fillId="7" borderId="1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7" borderId="14" xfId="0" applyFill="1" applyBorder="1"/>
    <xf numFmtId="0" fontId="6" fillId="7" borderId="14" xfId="0" applyFont="1" applyFill="1" applyBorder="1" applyAlignment="1">
      <alignment vertical="center" wrapText="1"/>
    </xf>
    <xf numFmtId="14" fontId="17" fillId="0" borderId="19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4" xfId="0" applyFont="1" applyBorder="1"/>
    <xf numFmtId="4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6" fillId="7" borderId="20" xfId="0" applyFont="1" applyFill="1" applyBorder="1" applyAlignment="1">
      <alignment vertical="center" wrapText="1"/>
    </xf>
    <xf numFmtId="14" fontId="17" fillId="0" borderId="21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5" xfId="0" applyFont="1" applyBorder="1"/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6" fillId="7" borderId="14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7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7" fillId="7" borderId="5" xfId="0" applyNumberFormat="1" applyFont="1" applyFill="1" applyBorder="1" applyAlignment="1">
      <alignment horizontal="center" vertical="center" wrapText="1"/>
    </xf>
    <xf numFmtId="165" fontId="6" fillId="7" borderId="14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2" fontId="6" fillId="7" borderId="1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5" xfId="0" applyFont="1" applyFill="1" applyBorder="1" applyAlignment="1">
      <alignment horizontal="center" vertical="center" wrapText="1"/>
    </xf>
    <xf numFmtId="164" fontId="6" fillId="7" borderId="14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7" fillId="8" borderId="14" xfId="0" applyNumberFormat="1" applyFont="1" applyFill="1" applyBorder="1" applyAlignment="1">
      <alignment horizontal="center" vertical="center" wrapText="1"/>
    </xf>
    <xf numFmtId="0" fontId="24" fillId="0" borderId="0" xfId="0" applyFont="1" applyAlignment="1" applyProtection="1">
      <alignment horizontal="center" vertical="top" wrapText="1"/>
      <protection locked="0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/>
    <xf numFmtId="0" fontId="6" fillId="7" borderId="2" xfId="0" applyFont="1" applyFill="1" applyBorder="1" applyAlignment="1">
      <alignment wrapText="1"/>
    </xf>
    <xf numFmtId="0" fontId="6" fillId="7" borderId="22" xfId="0" applyFont="1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0" xfId="0" applyBorder="1" applyAlignment="1">
      <alignment wrapText="1"/>
    </xf>
    <xf numFmtId="0" fontId="6" fillId="7" borderId="20" xfId="0" applyFont="1" applyFill="1" applyBorder="1" applyAlignment="1">
      <alignment wrapText="1"/>
    </xf>
    <xf numFmtId="164" fontId="6" fillId="7" borderId="4" xfId="0" applyNumberFormat="1" applyFont="1" applyFill="1" applyBorder="1" applyAlignment="1">
      <alignment horizontal="center" vertical="center" wrapText="1"/>
    </xf>
    <xf numFmtId="165" fontId="6" fillId="7" borderId="5" xfId="0" applyNumberFormat="1" applyFont="1" applyFill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wrapText="1"/>
    </xf>
    <xf numFmtId="0" fontId="7" fillId="7" borderId="14" xfId="0" applyFont="1" applyFill="1" applyBorder="1" applyAlignment="1">
      <alignment vertical="center" wrapText="1"/>
    </xf>
    <xf numFmtId="2" fontId="7" fillId="7" borderId="14" xfId="0" applyNumberFormat="1" applyFont="1" applyFill="1" applyBorder="1" applyAlignment="1">
      <alignment horizontal="center" vertical="center" wrapText="1"/>
    </xf>
    <xf numFmtId="164" fontId="7" fillId="7" borderId="14" xfId="0" applyNumberFormat="1" applyFont="1" applyFill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165" fontId="5" fillId="9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/>
    <xf numFmtId="0" fontId="6" fillId="0" borderId="2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7"/>
  <sheetViews>
    <sheetView tabSelected="1" topLeftCell="A15" zoomScale="80" zoomScaleNormal="80" workbookViewId="0">
      <selection activeCell="O16" sqref="O1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8.1406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16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28" t="s">
        <v>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45"/>
    </row>
    <row r="2" spans="1:1024" ht="334.5" customHeight="1">
      <c r="A2" s="129" t="s">
        <v>56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45"/>
    </row>
    <row r="3" spans="1:1024" ht="55.5" customHeight="1">
      <c r="A3" s="2" t="s">
        <v>0</v>
      </c>
      <c r="B3" s="82" t="s">
        <v>1</v>
      </c>
      <c r="C3" s="82"/>
      <c r="D3" s="82" t="s">
        <v>2</v>
      </c>
      <c r="E3" s="82"/>
      <c r="F3" s="82"/>
      <c r="G3" s="82"/>
      <c r="H3" s="82"/>
      <c r="I3" s="47" t="s">
        <v>3</v>
      </c>
      <c r="J3" s="47" t="s">
        <v>89</v>
      </c>
      <c r="K3" s="82" t="s">
        <v>4</v>
      </c>
      <c r="L3" s="82"/>
      <c r="M3" s="82" t="s">
        <v>5</v>
      </c>
      <c r="N3" s="82"/>
      <c r="O3" s="47" t="s">
        <v>6</v>
      </c>
      <c r="P3" s="43" t="s">
        <v>60</v>
      </c>
    </row>
    <row r="4" spans="1:1024" ht="104.25" customHeight="1">
      <c r="A4" s="158">
        <v>1</v>
      </c>
      <c r="B4" s="133" t="s">
        <v>153</v>
      </c>
      <c r="C4" s="133"/>
      <c r="D4" s="133" t="s">
        <v>154</v>
      </c>
      <c r="E4" s="133"/>
      <c r="F4" s="133"/>
      <c r="G4" s="133"/>
      <c r="H4" s="133"/>
      <c r="I4" s="66" t="s">
        <v>155</v>
      </c>
      <c r="J4" s="67" t="s">
        <v>156</v>
      </c>
      <c r="K4" s="134">
        <v>5632.31</v>
      </c>
      <c r="L4" s="134"/>
      <c r="M4" s="100">
        <f>K4/O4</f>
        <v>563.23099999999999</v>
      </c>
      <c r="N4" s="100"/>
      <c r="O4" s="28">
        <v>10</v>
      </c>
      <c r="P4" s="72" t="s">
        <v>177</v>
      </c>
    </row>
    <row r="5" spans="1:1024" ht="51.75" customHeight="1">
      <c r="A5" s="159"/>
      <c r="B5" s="81" t="s">
        <v>157</v>
      </c>
      <c r="C5" s="81"/>
      <c r="D5" s="81" t="s">
        <v>158</v>
      </c>
      <c r="E5" s="81"/>
      <c r="F5" s="81"/>
      <c r="G5" s="81"/>
      <c r="H5" s="81"/>
      <c r="I5" s="66" t="s">
        <v>159</v>
      </c>
      <c r="J5" s="67" t="s">
        <v>160</v>
      </c>
      <c r="K5" s="132">
        <v>11404.73</v>
      </c>
      <c r="L5" s="132"/>
      <c r="M5" s="98">
        <f>K5/O5</f>
        <v>814.62357142857138</v>
      </c>
      <c r="N5" s="98"/>
      <c r="O5" s="60">
        <v>14</v>
      </c>
      <c r="P5" s="44"/>
    </row>
    <row r="6" spans="1:1024" ht="99" customHeight="1">
      <c r="A6" s="159"/>
      <c r="B6" s="91" t="s">
        <v>161</v>
      </c>
      <c r="C6" s="91"/>
      <c r="D6" s="91" t="s">
        <v>162</v>
      </c>
      <c r="E6" s="91"/>
      <c r="F6" s="91"/>
      <c r="G6" s="91"/>
      <c r="H6" s="91"/>
      <c r="I6" s="66" t="s">
        <v>163</v>
      </c>
      <c r="J6" s="67" t="s">
        <v>164</v>
      </c>
      <c r="K6" s="99">
        <v>9025.7000000000007</v>
      </c>
      <c r="L6" s="99"/>
      <c r="M6" s="100">
        <f>K6/O6</f>
        <v>644.69285714285718</v>
      </c>
      <c r="N6" s="100"/>
      <c r="O6" s="28">
        <v>14</v>
      </c>
      <c r="P6" s="44"/>
    </row>
    <row r="7" spans="1:1024" ht="48.75" customHeight="1">
      <c r="A7" s="159"/>
      <c r="B7" s="147" t="s">
        <v>165</v>
      </c>
      <c r="C7" s="147"/>
      <c r="D7" s="147" t="s">
        <v>166</v>
      </c>
      <c r="E7" s="147"/>
      <c r="F7" s="147"/>
      <c r="G7" s="147"/>
      <c r="H7" s="147"/>
      <c r="I7" s="70" t="s">
        <v>167</v>
      </c>
      <c r="J7" s="71" t="s">
        <v>168</v>
      </c>
      <c r="K7" s="148">
        <v>1716.63</v>
      </c>
      <c r="L7" s="148"/>
      <c r="M7" s="149">
        <f>K7/O7</f>
        <v>122.61642857142859</v>
      </c>
      <c r="N7" s="149"/>
      <c r="O7" s="150">
        <v>14</v>
      </c>
      <c r="P7" s="72" t="s">
        <v>177</v>
      </c>
    </row>
    <row r="8" spans="1:1024" ht="53.25" customHeight="1">
      <c r="A8" s="159"/>
      <c r="B8" s="151" t="s">
        <v>169</v>
      </c>
      <c r="C8" s="151"/>
      <c r="D8" s="151" t="s">
        <v>171</v>
      </c>
      <c r="E8" s="151"/>
      <c r="F8" s="151"/>
      <c r="G8" s="151"/>
      <c r="H8" s="151"/>
      <c r="I8" s="152" t="s">
        <v>170</v>
      </c>
      <c r="J8" s="152" t="s">
        <v>168</v>
      </c>
      <c r="K8" s="153">
        <v>29469.01</v>
      </c>
      <c r="L8" s="153"/>
      <c r="M8" s="97">
        <f t="shared" ref="M8:M10" si="0">K8/O8</f>
        <v>589.38019999999995</v>
      </c>
      <c r="N8" s="97"/>
      <c r="O8" s="154">
        <v>50</v>
      </c>
      <c r="P8" s="68"/>
    </row>
    <row r="9" spans="1:1024" ht="55.5" customHeight="1">
      <c r="A9" s="159"/>
      <c r="B9" s="81" t="s">
        <v>172</v>
      </c>
      <c r="C9" s="81"/>
      <c r="D9" s="81" t="s">
        <v>173</v>
      </c>
      <c r="E9" s="81"/>
      <c r="F9" s="81"/>
      <c r="G9" s="81"/>
      <c r="H9" s="81"/>
      <c r="I9" s="66" t="s">
        <v>174</v>
      </c>
      <c r="J9" s="66" t="s">
        <v>168</v>
      </c>
      <c r="K9" s="101">
        <v>32234.65</v>
      </c>
      <c r="L9" s="101"/>
      <c r="M9" s="149">
        <f t="shared" si="0"/>
        <v>644.69299999999998</v>
      </c>
      <c r="N9" s="149"/>
      <c r="O9" s="75">
        <v>50</v>
      </c>
      <c r="P9" s="68"/>
    </row>
    <row r="10" spans="1:1024" ht="57.75" customHeight="1">
      <c r="A10" s="159"/>
      <c r="B10" s="81" t="s">
        <v>108</v>
      </c>
      <c r="C10" s="81"/>
      <c r="D10" s="81" t="s">
        <v>175</v>
      </c>
      <c r="E10" s="81"/>
      <c r="F10" s="81"/>
      <c r="G10" s="81"/>
      <c r="H10" s="81"/>
      <c r="I10" s="66" t="s">
        <v>176</v>
      </c>
      <c r="J10" s="66" t="s">
        <v>168</v>
      </c>
      <c r="K10" s="101">
        <v>9025.7000000000007</v>
      </c>
      <c r="L10" s="101"/>
      <c r="M10" s="149">
        <f t="shared" si="0"/>
        <v>644.69285714285718</v>
      </c>
      <c r="N10" s="149"/>
      <c r="O10" s="75">
        <v>14</v>
      </c>
      <c r="P10" s="68"/>
    </row>
    <row r="11" spans="1:1024" ht="38.25" customHeight="1">
      <c r="A11" s="160"/>
      <c r="B11" s="143"/>
      <c r="C11" s="144"/>
      <c r="D11" s="145"/>
      <c r="E11" s="145"/>
      <c r="F11" s="145"/>
      <c r="G11" s="145"/>
      <c r="H11" s="145"/>
      <c r="I11" s="145"/>
      <c r="J11" s="145"/>
      <c r="K11" s="145"/>
      <c r="L11" s="146"/>
      <c r="M11" s="135">
        <v>589.38</v>
      </c>
      <c r="N11" s="135"/>
      <c r="O11" s="76"/>
      <c r="P11" s="157"/>
    </row>
    <row r="12" spans="1:1024" ht="15" customHeight="1">
      <c r="A12" s="126" t="s">
        <v>53</v>
      </c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</row>
    <row r="13" spans="1:1024" ht="26.25" customHeight="1">
      <c r="A13" s="127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</row>
    <row r="14" spans="1:1024" ht="26.25" customHeight="1">
      <c r="A14" s="125" t="s">
        <v>0</v>
      </c>
      <c r="B14" s="125" t="s">
        <v>7</v>
      </c>
      <c r="C14" s="125" t="s">
        <v>8</v>
      </c>
      <c r="D14" s="125" t="s">
        <v>9</v>
      </c>
      <c r="E14" s="125" t="s">
        <v>6</v>
      </c>
      <c r="F14" s="125" t="s">
        <v>10</v>
      </c>
      <c r="G14" s="78" t="s">
        <v>147</v>
      </c>
      <c r="H14" s="78"/>
      <c r="I14" s="78" t="s">
        <v>148</v>
      </c>
      <c r="J14" s="78"/>
      <c r="K14" s="78" t="s">
        <v>149</v>
      </c>
      <c r="L14" s="78"/>
      <c r="M14" s="131" t="s">
        <v>11</v>
      </c>
      <c r="N14" s="131"/>
      <c r="O14" s="110" t="s">
        <v>12</v>
      </c>
      <c r="P14" s="110" t="s">
        <v>40</v>
      </c>
      <c r="Q14" s="110" t="s">
        <v>42</v>
      </c>
      <c r="R14" s="110" t="s">
        <v>43</v>
      </c>
      <c r="AMG14"/>
      <c r="AMH14"/>
      <c r="AMI14"/>
      <c r="AMJ14"/>
    </row>
    <row r="15" spans="1:1024" ht="111" customHeight="1">
      <c r="A15" s="125"/>
      <c r="B15" s="125"/>
      <c r="C15" s="125"/>
      <c r="D15" s="125"/>
      <c r="E15" s="125"/>
      <c r="F15" s="125"/>
      <c r="G15" s="21" t="s">
        <v>13</v>
      </c>
      <c r="H15" s="21" t="s">
        <v>14</v>
      </c>
      <c r="I15" s="21" t="s">
        <v>13</v>
      </c>
      <c r="J15" s="21" t="s">
        <v>14</v>
      </c>
      <c r="K15" s="21" t="s">
        <v>13</v>
      </c>
      <c r="L15" s="21" t="s">
        <v>14</v>
      </c>
      <c r="M15" s="131"/>
      <c r="N15" s="131"/>
      <c r="O15" s="111"/>
      <c r="P15" s="111" t="s">
        <v>40</v>
      </c>
      <c r="Q15" s="111"/>
      <c r="R15" s="111"/>
      <c r="AME15"/>
      <c r="AMF15"/>
      <c r="AMG15"/>
      <c r="AMH15"/>
      <c r="AMI15"/>
      <c r="AMJ15"/>
    </row>
    <row r="16" spans="1:1024" ht="57" customHeight="1">
      <c r="A16" s="39">
        <v>1</v>
      </c>
      <c r="B16" s="35" t="s">
        <v>150</v>
      </c>
      <c r="C16" s="22" t="s">
        <v>151</v>
      </c>
      <c r="D16" s="22" t="s">
        <v>65</v>
      </c>
      <c r="E16" s="22">
        <v>14</v>
      </c>
      <c r="F16" s="22">
        <v>5</v>
      </c>
      <c r="G16" s="23">
        <v>11379.91</v>
      </c>
      <c r="H16" s="25">
        <f>G16/E16</f>
        <v>812.85071428571428</v>
      </c>
      <c r="I16" s="23">
        <v>11404.73</v>
      </c>
      <c r="J16" s="33">
        <f>I16/E16</f>
        <v>814.62357142857138</v>
      </c>
      <c r="K16" s="23">
        <v>11402.71</v>
      </c>
      <c r="L16" s="26">
        <f>K16/E16</f>
        <v>814.47928571428565</v>
      </c>
      <c r="M16" s="155">
        <f t="shared" ref="M16" si="1">H16</f>
        <v>812.85071428571428</v>
      </c>
      <c r="N16" s="156"/>
      <c r="O16" s="3" t="s">
        <v>152</v>
      </c>
      <c r="P16" s="74" t="s">
        <v>41</v>
      </c>
      <c r="Q16" s="36">
        <v>10</v>
      </c>
      <c r="R16" s="37">
        <f t="shared" ref="R16" si="2">E16*F16</f>
        <v>70</v>
      </c>
      <c r="AME16"/>
      <c r="AMF16"/>
      <c r="AMG16"/>
      <c r="AMH16"/>
      <c r="AMI16"/>
      <c r="AMJ16"/>
    </row>
    <row r="17" spans="1:1024" ht="4.5" customHeight="1">
      <c r="A17" s="84" t="s">
        <v>54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</row>
    <row r="18" spans="1:1024" ht="3" customHeight="1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</row>
    <row r="19" spans="1:1024" ht="134.25" customHeight="1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</row>
    <row r="20" spans="1:1024" ht="64.5" customHeight="1">
      <c r="A20" s="2" t="s">
        <v>0</v>
      </c>
      <c r="B20" s="4" t="s">
        <v>7</v>
      </c>
      <c r="C20" s="4" t="s">
        <v>8</v>
      </c>
      <c r="D20" s="82" t="s">
        <v>15</v>
      </c>
      <c r="E20" s="82"/>
      <c r="F20" s="82"/>
      <c r="G20" s="82"/>
      <c r="H20" s="2" t="s">
        <v>9</v>
      </c>
      <c r="I20" s="19" t="s">
        <v>44</v>
      </c>
      <c r="J20" s="82" t="s">
        <v>45</v>
      </c>
      <c r="K20" s="82"/>
      <c r="L20" s="2" t="s">
        <v>16</v>
      </c>
      <c r="M20" s="82" t="s">
        <v>17</v>
      </c>
      <c r="N20" s="82"/>
      <c r="AMI20"/>
      <c r="AMJ20"/>
    </row>
    <row r="21" spans="1:1024" ht="39" customHeight="1">
      <c r="A21" s="86">
        <v>1</v>
      </c>
      <c r="B21" s="87" t="str">
        <f>B16</f>
        <v>ВОРИКОНАЗОЛ</v>
      </c>
      <c r="C21" s="89" t="str">
        <f>C16</f>
        <v xml:space="preserve">ТАБЛЕТКИ, ПОКРЫТЫЕ ОБОЛОЧКОЙ ; дозировка: 200 мг </v>
      </c>
      <c r="D21" s="92" t="s">
        <v>18</v>
      </c>
      <c r="E21" s="92"/>
      <c r="F21" s="92"/>
      <c r="G21" s="92"/>
      <c r="H21" s="93" t="str">
        <f>D16</f>
        <v>шт</v>
      </c>
      <c r="I21" s="73" t="s">
        <v>18</v>
      </c>
      <c r="J21" s="83" t="s">
        <v>18</v>
      </c>
      <c r="K21" s="83"/>
      <c r="L21" s="24" t="s">
        <v>18</v>
      </c>
      <c r="M21" s="123" t="s">
        <v>18</v>
      </c>
      <c r="N21" s="123"/>
      <c r="AMI21"/>
      <c r="AMJ21"/>
    </row>
    <row r="22" spans="1:1024" ht="23.25" customHeight="1">
      <c r="A22" s="86"/>
      <c r="B22" s="88"/>
      <c r="C22" s="90"/>
      <c r="D22" s="92"/>
      <c r="E22" s="92"/>
      <c r="F22" s="92"/>
      <c r="G22" s="92"/>
      <c r="H22" s="94"/>
      <c r="I22" s="27">
        <f>SUM(I21:I21)</f>
        <v>0</v>
      </c>
      <c r="J22" s="83"/>
      <c r="K22" s="95"/>
      <c r="L22" s="96"/>
      <c r="M22" s="124" t="s">
        <v>18</v>
      </c>
      <c r="N22" s="124"/>
      <c r="AMI22"/>
      <c r="AMJ22"/>
    </row>
    <row r="23" spans="1:1024" ht="14.25" customHeight="1"/>
    <row r="24" spans="1:1024">
      <c r="A24" s="112" t="s">
        <v>178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024" ht="156.75" customHeight="1">
      <c r="A25" s="5" t="s">
        <v>0</v>
      </c>
      <c r="B25" s="5" t="s">
        <v>7</v>
      </c>
      <c r="C25" s="5" t="str">
        <f>C14</f>
        <v>Дозировка, лекарственная форма</v>
      </c>
      <c r="D25" s="116" t="s">
        <v>9</v>
      </c>
      <c r="E25" s="117"/>
      <c r="F25" s="117"/>
      <c r="G25" s="118"/>
      <c r="H25" s="80" t="s">
        <v>20</v>
      </c>
      <c r="I25" s="80"/>
      <c r="J25" s="80" t="s">
        <v>21</v>
      </c>
      <c r="K25" s="80"/>
      <c r="L25" s="5" t="s">
        <v>22</v>
      </c>
      <c r="M25" s="46" t="s">
        <v>62</v>
      </c>
      <c r="N25" s="5" t="s">
        <v>23</v>
      </c>
    </row>
    <row r="26" spans="1:1024" ht="52.5" customHeight="1">
      <c r="A26" s="38">
        <f>A16</f>
        <v>1</v>
      </c>
      <c r="B26" s="40" t="str">
        <f>B16</f>
        <v>ВОРИКОНАЗОЛ</v>
      </c>
      <c r="C26" s="7" t="str">
        <f>C16</f>
        <v xml:space="preserve">ТАБЛЕТКИ, ПОКРЫТЫЕ ОБОЛОЧКОЙ ; дозировка: 200 мг </v>
      </c>
      <c r="D26" s="119" t="str">
        <f>D16</f>
        <v>шт</v>
      </c>
      <c r="E26" s="120"/>
      <c r="F26" s="121"/>
      <c r="G26" s="122"/>
      <c r="H26" s="77">
        <f>M11</f>
        <v>589.38</v>
      </c>
      <c r="I26" s="77"/>
      <c r="J26" s="79" t="s">
        <v>18</v>
      </c>
      <c r="K26" s="79"/>
      <c r="L26" s="18">
        <f>M16</f>
        <v>812.85071428571428</v>
      </c>
      <c r="M26" s="6"/>
      <c r="N26" s="20">
        <v>589.38</v>
      </c>
      <c r="O26" s="29"/>
    </row>
    <row r="27" spans="1:1024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28" spans="1:1024" ht="45" customHeight="1">
      <c r="A28" s="114" t="s">
        <v>57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</row>
    <row r="29" spans="1:1024">
      <c r="A29" s="8"/>
      <c r="B29" s="9" t="s">
        <v>24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024">
      <c r="A30" s="8"/>
      <c r="B30" s="10" t="s">
        <v>25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024" ht="90" customHeight="1">
      <c r="A31" s="115" t="s">
        <v>26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</row>
    <row r="32" spans="1:1024" ht="60.75" customHeight="1">
      <c r="A32" s="5" t="s">
        <v>0</v>
      </c>
      <c r="B32" s="5" t="s">
        <v>7</v>
      </c>
      <c r="C32" s="5" t="str">
        <f>C14</f>
        <v>Дозировка, лекарственная форма</v>
      </c>
      <c r="D32" s="80" t="s">
        <v>9</v>
      </c>
      <c r="E32" s="80"/>
      <c r="F32" s="80"/>
      <c r="G32" s="80"/>
      <c r="H32" s="17" t="s">
        <v>39</v>
      </c>
      <c r="I32" s="80" t="s">
        <v>27</v>
      </c>
      <c r="J32" s="80"/>
      <c r="K32" s="80" t="s">
        <v>28</v>
      </c>
      <c r="L32" s="80"/>
      <c r="M32" s="80" t="s">
        <v>29</v>
      </c>
      <c r="N32" s="80"/>
      <c r="O32" s="34" t="s">
        <v>19</v>
      </c>
      <c r="AMJ32"/>
    </row>
    <row r="33" spans="1:1024" ht="49.5" customHeight="1">
      <c r="A33" s="38">
        <f>A16</f>
        <v>1</v>
      </c>
      <c r="B33" s="40" t="str">
        <f>B26</f>
        <v>ВОРИКОНАЗОЛ</v>
      </c>
      <c r="C33" s="11" t="str">
        <f>C16</f>
        <v xml:space="preserve">ТАБЛЕТКИ, ПОКРЫТЫЕ ОБОЛОЧКОЙ ; дозировка: 200 мг </v>
      </c>
      <c r="D33" s="104" t="str">
        <f>D16</f>
        <v>шт</v>
      </c>
      <c r="E33" s="104"/>
      <c r="F33" s="104"/>
      <c r="G33" s="104"/>
      <c r="H33" s="12">
        <f>E16*F16</f>
        <v>70</v>
      </c>
      <c r="I33" s="105">
        <f>N26</f>
        <v>589.38</v>
      </c>
      <c r="J33" s="105"/>
      <c r="K33" s="106">
        <v>713.14</v>
      </c>
      <c r="L33" s="106"/>
      <c r="M33" s="105">
        <f t="shared" ref="M33" si="3">K33*H33</f>
        <v>49919.799999999996</v>
      </c>
      <c r="N33" s="105"/>
      <c r="O33" s="41">
        <f>Q16</f>
        <v>10</v>
      </c>
      <c r="AMJ33"/>
    </row>
    <row r="34" spans="1:102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109">
        <f>SUM(M33:N33)</f>
        <v>49919.799999999996</v>
      </c>
      <c r="N34" s="109"/>
    </row>
    <row r="35" spans="1:1024" ht="28.5" customHeight="1">
      <c r="A35" s="42"/>
      <c r="B35" s="107" t="s">
        <v>179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</row>
    <row r="36" spans="1:1024">
      <c r="B36" s="30" t="s">
        <v>47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1:1024">
      <c r="B37" s="31" t="s">
        <v>30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1:1024" ht="26.25" customHeight="1">
      <c r="B38" s="102" t="s">
        <v>31</v>
      </c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1:1024">
      <c r="B39" s="31" t="s">
        <v>32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1:1024">
      <c r="B40" s="32" t="s">
        <v>55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1:1024">
      <c r="B41" s="31" t="s">
        <v>33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1:1024">
      <c r="B42" s="31" t="s">
        <v>34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1:1024">
      <c r="B43" s="31" t="s">
        <v>61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1:1024">
      <c r="B44" s="31" t="s">
        <v>59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1:1024" ht="19.5" customHeight="1">
      <c r="B45" s="102" t="s">
        <v>180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1:1024">
      <c r="B46" s="31" t="s">
        <v>35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1:1024">
      <c r="B47" s="31" t="s">
        <v>48</v>
      </c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1:1024">
      <c r="B48" s="31" t="s">
        <v>36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7" customHeight="1">
      <c r="B49" s="102" t="s">
        <v>37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 ht="26.25" customHeight="1">
      <c r="B50" s="102" t="s">
        <v>38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 ht="27" customHeight="1">
      <c r="B51" s="102" t="s">
        <v>49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31" t="s">
        <v>50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14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2:36">
      <c r="B53" s="31" t="s">
        <v>51</v>
      </c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14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</row>
    <row r="54" spans="2:36">
      <c r="B54" s="13"/>
    </row>
    <row r="55" spans="2:36">
      <c r="B55" s="1" t="s">
        <v>52</v>
      </c>
      <c r="C55" s="16"/>
    </row>
    <row r="57" spans="2:36">
      <c r="C57" s="16"/>
    </row>
  </sheetData>
  <mergeCells count="92">
    <mergeCell ref="M9:N9"/>
    <mergeCell ref="B10:C10"/>
    <mergeCell ref="D10:H10"/>
    <mergeCell ref="K10:L10"/>
    <mergeCell ref="M10:N10"/>
    <mergeCell ref="B11:L11"/>
    <mergeCell ref="A4:A11"/>
    <mergeCell ref="M11:N11"/>
    <mergeCell ref="A1:O1"/>
    <mergeCell ref="A2:O2"/>
    <mergeCell ref="D14:D15"/>
    <mergeCell ref="E14:E15"/>
    <mergeCell ref="F14:F15"/>
    <mergeCell ref="M14:N15"/>
    <mergeCell ref="B3:C3"/>
    <mergeCell ref="D3:H3"/>
    <mergeCell ref="K3:L3"/>
    <mergeCell ref="M3:N3"/>
    <mergeCell ref="K5:L5"/>
    <mergeCell ref="M5:N5"/>
    <mergeCell ref="D5:H5"/>
    <mergeCell ref="B7:C7"/>
    <mergeCell ref="B4:C4"/>
    <mergeCell ref="D4:H4"/>
    <mergeCell ref="K4:L4"/>
    <mergeCell ref="M4:N4"/>
    <mergeCell ref="B6:C6"/>
    <mergeCell ref="B5:C5"/>
    <mergeCell ref="O14:O15"/>
    <mergeCell ref="Q14:Q15"/>
    <mergeCell ref="A12:N13"/>
    <mergeCell ref="A14:A15"/>
    <mergeCell ref="M22:N22"/>
    <mergeCell ref="M16:N16"/>
    <mergeCell ref="B21:B22"/>
    <mergeCell ref="C21:C22"/>
    <mergeCell ref="M21:N21"/>
    <mergeCell ref="D20:G20"/>
    <mergeCell ref="R14:R15"/>
    <mergeCell ref="P14:P15"/>
    <mergeCell ref="D32:G32"/>
    <mergeCell ref="I32:J32"/>
    <mergeCell ref="A24:N24"/>
    <mergeCell ref="K32:L32"/>
    <mergeCell ref="A27:N27"/>
    <mergeCell ref="A28:N28"/>
    <mergeCell ref="A31:N31"/>
    <mergeCell ref="M32:N32"/>
    <mergeCell ref="D25:G25"/>
    <mergeCell ref="D26:G26"/>
    <mergeCell ref="M20:N20"/>
    <mergeCell ref="B14:B15"/>
    <mergeCell ref="C14:C15"/>
    <mergeCell ref="M6:N6"/>
    <mergeCell ref="K8:L8"/>
    <mergeCell ref="B51:O51"/>
    <mergeCell ref="B38:O38"/>
    <mergeCell ref="B45:O45"/>
    <mergeCell ref="B50:O50"/>
    <mergeCell ref="B49:O49"/>
    <mergeCell ref="D33:G33"/>
    <mergeCell ref="I33:J33"/>
    <mergeCell ref="K33:L33"/>
    <mergeCell ref="M33:N33"/>
    <mergeCell ref="B35:O35"/>
    <mergeCell ref="M34:N34"/>
    <mergeCell ref="D6:H6"/>
    <mergeCell ref="D21:G21"/>
    <mergeCell ref="H21:H22"/>
    <mergeCell ref="J21:K21"/>
    <mergeCell ref="D22:G22"/>
    <mergeCell ref="J22:L22"/>
    <mergeCell ref="B8:C8"/>
    <mergeCell ref="K6:L6"/>
    <mergeCell ref="B9:C9"/>
    <mergeCell ref="D9:H9"/>
    <mergeCell ref="K9:L9"/>
    <mergeCell ref="D7:H7"/>
    <mergeCell ref="K7:L7"/>
    <mergeCell ref="D8:H8"/>
    <mergeCell ref="J20:K20"/>
    <mergeCell ref="A17:N19"/>
    <mergeCell ref="A21:A22"/>
    <mergeCell ref="M7:N7"/>
    <mergeCell ref="M8:N8"/>
    <mergeCell ref="I14:J14"/>
    <mergeCell ref="K14:L14"/>
    <mergeCell ref="G14:H14"/>
    <mergeCell ref="J25:K25"/>
    <mergeCell ref="H26:I26"/>
    <mergeCell ref="J26:K26"/>
    <mergeCell ref="H25:I2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opLeftCell="A17" workbookViewId="0">
      <selection activeCell="B29" sqref="B29"/>
    </sheetView>
  </sheetViews>
  <sheetFormatPr defaultRowHeight="15"/>
  <cols>
    <col min="1" max="1" width="4.42578125" customWidth="1"/>
    <col min="2" max="2" width="15.42578125" customWidth="1"/>
    <col min="4" max="4" width="16" customWidth="1"/>
    <col min="5" max="5" width="30.140625" customWidth="1"/>
    <col min="12" max="12" width="12.5703125" customWidth="1"/>
  </cols>
  <sheetData>
    <row r="1" spans="1:12" ht="97.5" customHeight="1">
      <c r="A1" s="136" t="s">
        <v>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s="55" customFormat="1" ht="97.5" customHeight="1">
      <c r="A2" s="55" t="s">
        <v>0</v>
      </c>
      <c r="B2" s="55" t="s">
        <v>82</v>
      </c>
      <c r="C2" s="55" t="s">
        <v>83</v>
      </c>
      <c r="D2" s="55" t="s">
        <v>84</v>
      </c>
      <c r="E2" s="55" t="s">
        <v>85</v>
      </c>
      <c r="F2" s="55" t="s">
        <v>86</v>
      </c>
      <c r="G2" s="55" t="s">
        <v>6</v>
      </c>
      <c r="H2" s="55" t="s">
        <v>87</v>
      </c>
      <c r="I2" s="55" t="s">
        <v>5</v>
      </c>
      <c r="J2" s="55" t="s">
        <v>88</v>
      </c>
      <c r="K2" s="55" t="s">
        <v>89</v>
      </c>
      <c r="L2" s="55" t="s">
        <v>90</v>
      </c>
    </row>
    <row r="3" spans="1:12" ht="136.5" customHeight="1">
      <c r="A3" s="140">
        <v>1</v>
      </c>
      <c r="B3" s="48" t="s">
        <v>66</v>
      </c>
      <c r="C3" s="49" t="s">
        <v>67</v>
      </c>
      <c r="D3" s="49" t="s">
        <v>71</v>
      </c>
      <c r="E3" s="49" t="s">
        <v>72</v>
      </c>
      <c r="F3" s="49" t="s">
        <v>68</v>
      </c>
      <c r="G3" s="50">
        <v>500</v>
      </c>
      <c r="H3" s="51">
        <v>1290.56</v>
      </c>
      <c r="I3" s="56">
        <f>H3/G3</f>
        <v>2.5811199999999999</v>
      </c>
      <c r="J3" s="57" t="s">
        <v>69</v>
      </c>
      <c r="K3" s="58" t="s">
        <v>73</v>
      </c>
      <c r="L3" s="53">
        <v>44495</v>
      </c>
    </row>
    <row r="4" spans="1:12" ht="105">
      <c r="A4" s="141"/>
      <c r="B4" s="48" t="s">
        <v>66</v>
      </c>
      <c r="C4" s="49" t="s">
        <v>66</v>
      </c>
      <c r="D4" s="49" t="s">
        <v>74</v>
      </c>
      <c r="E4" s="49" t="s">
        <v>75</v>
      </c>
      <c r="F4" s="49" t="s">
        <v>68</v>
      </c>
      <c r="G4" s="50">
        <v>500</v>
      </c>
      <c r="H4" s="51">
        <v>1100</v>
      </c>
      <c r="I4" s="56">
        <f t="shared" ref="I4:I5" si="0">H4/G4</f>
        <v>2.2000000000000002</v>
      </c>
      <c r="J4" s="49" t="s">
        <v>76</v>
      </c>
      <c r="K4" s="52" t="s">
        <v>70</v>
      </c>
      <c r="L4" s="53">
        <v>44235</v>
      </c>
    </row>
    <row r="5" spans="1:12" ht="94.5" customHeight="1">
      <c r="A5" s="141"/>
      <c r="B5" s="48" t="s">
        <v>66</v>
      </c>
      <c r="C5" s="49" t="s">
        <v>63</v>
      </c>
      <c r="D5" s="57" t="s">
        <v>77</v>
      </c>
      <c r="E5" s="57" t="s">
        <v>78</v>
      </c>
      <c r="F5" s="49" t="s">
        <v>68</v>
      </c>
      <c r="G5" s="50">
        <v>500</v>
      </c>
      <c r="H5" s="51">
        <v>1049.23</v>
      </c>
      <c r="I5" s="56">
        <f t="shared" si="0"/>
        <v>2.0984600000000002</v>
      </c>
      <c r="J5" s="57" t="s">
        <v>79</v>
      </c>
      <c r="K5" s="58" t="s">
        <v>80</v>
      </c>
      <c r="L5" s="53">
        <v>45229</v>
      </c>
    </row>
    <row r="6" spans="1:12">
      <c r="A6" s="142"/>
      <c r="B6" s="54"/>
      <c r="C6" s="54"/>
      <c r="D6" s="54"/>
      <c r="E6" s="54"/>
      <c r="F6" s="54"/>
      <c r="G6" s="54"/>
      <c r="H6" s="54"/>
      <c r="I6" s="56">
        <v>2.1</v>
      </c>
      <c r="J6" s="54"/>
      <c r="K6" s="54"/>
      <c r="L6" s="54"/>
    </row>
    <row r="7" spans="1:12" ht="120">
      <c r="A7" s="137">
        <v>2</v>
      </c>
      <c r="B7" s="61" t="s">
        <v>92</v>
      </c>
      <c r="C7" s="57" t="s">
        <v>93</v>
      </c>
      <c r="D7" s="57" t="s">
        <v>94</v>
      </c>
      <c r="E7" s="57" t="s">
        <v>91</v>
      </c>
      <c r="F7" s="57" t="s">
        <v>95</v>
      </c>
      <c r="G7" s="62">
        <v>25</v>
      </c>
      <c r="H7" s="63">
        <v>85.17</v>
      </c>
      <c r="I7" s="64">
        <f>H7/G7</f>
        <v>3.4068000000000001</v>
      </c>
      <c r="J7" s="57" t="s">
        <v>96</v>
      </c>
      <c r="K7" s="58" t="s">
        <v>97</v>
      </c>
      <c r="L7" s="59">
        <v>44222</v>
      </c>
    </row>
    <row r="8" spans="1:12" ht="150">
      <c r="A8" s="138"/>
      <c r="B8" s="61" t="s">
        <v>92</v>
      </c>
      <c r="C8" s="57" t="s">
        <v>92</v>
      </c>
      <c r="D8" s="57" t="s">
        <v>98</v>
      </c>
      <c r="E8" s="57" t="s">
        <v>99</v>
      </c>
      <c r="F8" s="57" t="s">
        <v>95</v>
      </c>
      <c r="G8" s="62">
        <v>20</v>
      </c>
      <c r="H8" s="63">
        <v>68.14</v>
      </c>
      <c r="I8" s="64">
        <f>H8/G8</f>
        <v>3.407</v>
      </c>
      <c r="J8" s="57" t="s">
        <v>100</v>
      </c>
      <c r="K8" s="58" t="s">
        <v>101</v>
      </c>
      <c r="L8" s="59">
        <v>45406</v>
      </c>
    </row>
    <row r="9" spans="1:12" ht="150">
      <c r="A9" s="138"/>
      <c r="B9" s="61" t="s">
        <v>92</v>
      </c>
      <c r="C9" s="57" t="s">
        <v>92</v>
      </c>
      <c r="D9" s="57" t="s">
        <v>102</v>
      </c>
      <c r="E9" s="57" t="s">
        <v>103</v>
      </c>
      <c r="F9" s="57" t="s">
        <v>95</v>
      </c>
      <c r="G9" s="62">
        <v>20</v>
      </c>
      <c r="H9" s="63">
        <v>68.14</v>
      </c>
      <c r="I9" s="64">
        <f>H9/G9</f>
        <v>3.407</v>
      </c>
      <c r="J9" s="57" t="s">
        <v>104</v>
      </c>
      <c r="K9" s="58" t="s">
        <v>105</v>
      </c>
      <c r="L9" s="59">
        <v>44210</v>
      </c>
    </row>
    <row r="10" spans="1:12" ht="150">
      <c r="A10" s="138"/>
      <c r="B10" s="61" t="s">
        <v>92</v>
      </c>
      <c r="C10" s="57" t="s">
        <v>106</v>
      </c>
      <c r="D10" s="57" t="s">
        <v>107</v>
      </c>
      <c r="E10" s="57" t="s">
        <v>108</v>
      </c>
      <c r="F10" s="57"/>
      <c r="G10" s="62">
        <v>20</v>
      </c>
      <c r="H10" s="63">
        <v>68.14</v>
      </c>
      <c r="I10" s="64">
        <f t="shared" ref="I10:I13" si="1">H10/G10</f>
        <v>3.407</v>
      </c>
      <c r="J10" s="57" t="s">
        <v>109</v>
      </c>
      <c r="K10" s="58" t="s">
        <v>105</v>
      </c>
      <c r="L10" s="59">
        <v>44210</v>
      </c>
    </row>
    <row r="11" spans="1:12" ht="120">
      <c r="A11" s="138"/>
      <c r="B11" s="61" t="s">
        <v>92</v>
      </c>
      <c r="C11" s="57" t="s">
        <v>110</v>
      </c>
      <c r="D11" s="57" t="s">
        <v>111</v>
      </c>
      <c r="E11" s="57" t="s">
        <v>91</v>
      </c>
      <c r="F11" s="57" t="s">
        <v>95</v>
      </c>
      <c r="G11" s="62">
        <v>25</v>
      </c>
      <c r="H11" s="63">
        <v>85.17</v>
      </c>
      <c r="I11" s="64">
        <f>H11/G11</f>
        <v>3.4068000000000001</v>
      </c>
      <c r="J11" s="57" t="s">
        <v>112</v>
      </c>
      <c r="K11" s="58" t="s">
        <v>113</v>
      </c>
      <c r="L11" s="59">
        <v>45393</v>
      </c>
    </row>
    <row r="12" spans="1:12" ht="150">
      <c r="A12" s="138"/>
      <c r="B12" s="61" t="s">
        <v>92</v>
      </c>
      <c r="C12" s="57" t="s">
        <v>114</v>
      </c>
      <c r="D12" s="57" t="s">
        <v>115</v>
      </c>
      <c r="E12" s="57" t="s">
        <v>116</v>
      </c>
      <c r="F12" s="57" t="s">
        <v>95</v>
      </c>
      <c r="G12" s="62">
        <v>30</v>
      </c>
      <c r="H12" s="63">
        <v>102.2</v>
      </c>
      <c r="I12" s="64">
        <f t="shared" si="1"/>
        <v>3.4066666666666667</v>
      </c>
      <c r="J12" s="57" t="s">
        <v>117</v>
      </c>
      <c r="K12" s="58" t="s">
        <v>105</v>
      </c>
      <c r="L12" s="59">
        <v>44210</v>
      </c>
    </row>
    <row r="13" spans="1:12" ht="150">
      <c r="A13" s="138"/>
      <c r="B13" s="61" t="s">
        <v>92</v>
      </c>
      <c r="C13" s="57" t="s">
        <v>64</v>
      </c>
      <c r="D13" s="57" t="s">
        <v>118</v>
      </c>
      <c r="E13" s="57" t="s">
        <v>99</v>
      </c>
      <c r="F13" s="57" t="s">
        <v>95</v>
      </c>
      <c r="G13" s="62">
        <v>25</v>
      </c>
      <c r="H13" s="63">
        <v>85.17</v>
      </c>
      <c r="I13" s="64">
        <f t="shared" si="1"/>
        <v>3.4068000000000001</v>
      </c>
      <c r="J13" s="57" t="s">
        <v>119</v>
      </c>
      <c r="K13" s="58" t="s">
        <v>120</v>
      </c>
      <c r="L13" s="59">
        <v>44545</v>
      </c>
    </row>
    <row r="14" spans="1:12">
      <c r="A14" s="139"/>
      <c r="B14" s="54"/>
      <c r="C14" s="54"/>
      <c r="D14" s="54"/>
      <c r="E14" s="54"/>
      <c r="F14" s="54"/>
      <c r="G14" s="54"/>
      <c r="H14" s="54"/>
      <c r="I14" s="65">
        <v>3.41</v>
      </c>
      <c r="J14" s="54"/>
      <c r="K14" s="54"/>
      <c r="L14" s="54"/>
    </row>
    <row r="15" spans="1:12" ht="105">
      <c r="B15" s="61" t="s">
        <v>122</v>
      </c>
      <c r="C15" s="57" t="s">
        <v>123</v>
      </c>
      <c r="D15" s="57" t="s">
        <v>128</v>
      </c>
      <c r="E15" s="57" t="s">
        <v>124</v>
      </c>
      <c r="F15" s="57" t="s">
        <v>125</v>
      </c>
      <c r="G15" s="62">
        <v>50</v>
      </c>
      <c r="H15" s="63">
        <v>836.7</v>
      </c>
      <c r="I15" s="69">
        <f>H15/G15</f>
        <v>16.734000000000002</v>
      </c>
      <c r="J15" s="57" t="s">
        <v>126</v>
      </c>
      <c r="K15" s="58" t="s">
        <v>127</v>
      </c>
      <c r="L15" s="59">
        <v>45041</v>
      </c>
    </row>
    <row r="16" spans="1:12" ht="105">
      <c r="B16" s="61" t="s">
        <v>122</v>
      </c>
      <c r="C16" s="57" t="s">
        <v>123</v>
      </c>
      <c r="D16" s="57" t="s">
        <v>131</v>
      </c>
      <c r="E16" s="57" t="s">
        <v>58</v>
      </c>
      <c r="F16" s="57" t="s">
        <v>125</v>
      </c>
      <c r="G16" s="62">
        <v>50</v>
      </c>
      <c r="H16" s="63">
        <v>1000</v>
      </c>
      <c r="I16" s="69">
        <f t="shared" ref="I16:I20" si="2">H16/G16</f>
        <v>20</v>
      </c>
      <c r="J16" s="57" t="s">
        <v>129</v>
      </c>
      <c r="K16" s="58" t="s">
        <v>130</v>
      </c>
      <c r="L16" s="59">
        <v>44648</v>
      </c>
    </row>
    <row r="17" spans="2:12" ht="135">
      <c r="B17" s="61" t="s">
        <v>122</v>
      </c>
      <c r="C17" s="57" t="s">
        <v>123</v>
      </c>
      <c r="D17" s="57" t="s">
        <v>128</v>
      </c>
      <c r="E17" s="57" t="s">
        <v>132</v>
      </c>
      <c r="F17" s="57" t="s">
        <v>125</v>
      </c>
      <c r="G17" s="62">
        <v>50</v>
      </c>
      <c r="H17" s="63">
        <v>870.99</v>
      </c>
      <c r="I17" s="69">
        <f t="shared" si="2"/>
        <v>17.419799999999999</v>
      </c>
      <c r="J17" s="57" t="s">
        <v>133</v>
      </c>
      <c r="K17" s="58" t="s">
        <v>134</v>
      </c>
      <c r="L17" s="59">
        <v>45264</v>
      </c>
    </row>
    <row r="18" spans="2:12" ht="120">
      <c r="B18" s="61" t="s">
        <v>122</v>
      </c>
      <c r="C18" s="57" t="s">
        <v>135</v>
      </c>
      <c r="D18" s="57" t="s">
        <v>131</v>
      </c>
      <c r="E18" s="57" t="s">
        <v>121</v>
      </c>
      <c r="F18" s="57" t="s">
        <v>125</v>
      </c>
      <c r="G18" s="62">
        <v>50</v>
      </c>
      <c r="H18" s="63">
        <v>806.2</v>
      </c>
      <c r="I18" s="69">
        <f t="shared" si="2"/>
        <v>16.124000000000002</v>
      </c>
      <c r="J18" s="57" t="s">
        <v>136</v>
      </c>
      <c r="K18" s="58" t="s">
        <v>137</v>
      </c>
      <c r="L18" s="59">
        <v>44707</v>
      </c>
    </row>
    <row r="19" spans="2:12" ht="105">
      <c r="B19" s="61" t="s">
        <v>122</v>
      </c>
      <c r="C19" s="57" t="s">
        <v>140</v>
      </c>
      <c r="D19" s="57" t="s">
        <v>128</v>
      </c>
      <c r="E19" s="57" t="s">
        <v>138</v>
      </c>
      <c r="F19" s="57" t="s">
        <v>125</v>
      </c>
      <c r="G19" s="62">
        <v>50</v>
      </c>
      <c r="H19" s="63">
        <v>1043.0999999999999</v>
      </c>
      <c r="I19" s="69">
        <f t="shared" si="2"/>
        <v>20.861999999999998</v>
      </c>
      <c r="J19" s="57" t="s">
        <v>139</v>
      </c>
      <c r="K19" s="58" t="s">
        <v>141</v>
      </c>
      <c r="L19" s="59">
        <v>45050</v>
      </c>
    </row>
    <row r="20" spans="2:12" ht="105">
      <c r="B20" s="61" t="s">
        <v>122</v>
      </c>
      <c r="C20" s="57" t="s">
        <v>142</v>
      </c>
      <c r="D20" s="57" t="s">
        <v>143</v>
      </c>
      <c r="E20" s="57" t="s">
        <v>144</v>
      </c>
      <c r="F20" s="57" t="s">
        <v>125</v>
      </c>
      <c r="G20" s="62">
        <v>50</v>
      </c>
      <c r="H20" s="63">
        <v>806.2</v>
      </c>
      <c r="I20" s="69">
        <f t="shared" si="2"/>
        <v>16.124000000000002</v>
      </c>
      <c r="J20" s="57" t="s">
        <v>145</v>
      </c>
      <c r="K20" s="58" t="s">
        <v>146</v>
      </c>
      <c r="L20" s="59">
        <v>45140</v>
      </c>
    </row>
    <row r="21" spans="2:12">
      <c r="B21" s="54"/>
      <c r="C21" s="54"/>
      <c r="D21" s="54"/>
      <c r="E21" s="54"/>
      <c r="F21" s="54"/>
      <c r="G21" s="54"/>
      <c r="H21" s="54"/>
      <c r="I21" s="54">
        <v>16.12</v>
      </c>
      <c r="J21" s="54"/>
      <c r="K21" s="54"/>
      <c r="L21" s="54"/>
    </row>
  </sheetData>
  <mergeCells count="3">
    <mergeCell ref="A1:L1"/>
    <mergeCell ref="A7:A14"/>
    <mergeCell ref="A3:A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2024-06-27T07:28:44Z</cp:lastPrinted>
  <dcterms:created xsi:type="dcterms:W3CDTF">2006-09-16T00:00:00Z</dcterms:created>
  <dcterms:modified xsi:type="dcterms:W3CDTF">2024-06-27T07:46:40Z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