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1"/>
  <c r="H22"/>
  <c r="M5"/>
  <c r="M6"/>
  <c r="M7" s="1"/>
  <c r="M4" l="1"/>
  <c r="H12"/>
  <c r="M12" s="1"/>
  <c r="J12"/>
  <c r="L12"/>
  <c r="R12"/>
  <c r="H17"/>
  <c r="I16" i="2"/>
  <c r="I17"/>
  <c r="I18"/>
  <c r="I19"/>
  <c r="I20"/>
  <c r="I15"/>
  <c r="I13" l="1"/>
  <c r="I12"/>
  <c r="I11"/>
  <c r="I10"/>
  <c r="I9"/>
  <c r="I8"/>
  <c r="I7"/>
  <c r="I4" l="1"/>
  <c r="I5"/>
  <c r="I3"/>
  <c r="C28" i="1" l="1"/>
  <c r="C21"/>
  <c r="I18" l="1"/>
  <c r="O29" l="1"/>
  <c r="I29"/>
  <c r="H29"/>
  <c r="M29" s="1"/>
  <c r="M30" s="1"/>
  <c r="D29"/>
  <c r="C29"/>
  <c r="A29"/>
  <c r="D22"/>
  <c r="C22" l="1"/>
  <c r="B22"/>
  <c r="B29" s="1"/>
  <c r="A22" l="1"/>
  <c r="C17" l="1"/>
  <c r="B17"/>
  <c r="L22" l="1"/>
</calcChain>
</file>

<file path=xl/sharedStrings.xml><?xml version="1.0" encoding="utf-8"?>
<sst xmlns="http://schemas.openxmlformats.org/spreadsheetml/2006/main" count="232" uniqueCount="167">
  <si>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</si>
  <si>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</si>
  <si>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</si>
  <si>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</si>
  <si>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</si>
  <si>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</si>
  <si>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</si>
  <si>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</si>
  <si>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</si>
  <si>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</si>
  <si>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</si>
  <si>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</si>
  <si>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</si>
  <si>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</si>
  <si>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</si>
  <si>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</si>
  <si>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</si>
  <si>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</si>
  <si>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</si>
  <si>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</si>
  <si>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</si>
  <si>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</si>
  <si>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</si>
  <si>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</si>
  <si>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</si>
  <si>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</si>
  <si>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</si>
  <si>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</si>
  <si>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</si>
  <si>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</si>
  <si>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</si>
  <si>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</si>
  <si>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</si>
  <si>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</si>
  <si>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</si>
  <si>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</si>
  <si>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</si>
  <si>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</si>
  <si>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</si>
  <si>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</si>
  <si>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</si>
  <si>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</si>
  <si>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</si>
  <si>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</si>
  <si>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</si>
  <si>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</si>
  <si>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</si>
  <si>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</si>
  <si>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</si>
  <si>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</si>
  <si>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</si>
  <si>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</si>
  <si>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</si>
  <si>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</si>
  <si>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</si>
  <si>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</si>
  <si>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</si>
  <si>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</si>
  <si>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 xml:space="preserve">Вл.ООО "Джодас Экспоим", Россия (7723733387); Вып.к.Перв.Уп.Втор.Уп.Пр.Джодас Экспоим Пвт.Лтд, Индия (36AABCJ8653L1Z3);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</si>
  <si>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</si>
  <si>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>Примечание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</si>
  <si>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</si>
  <si>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 xml:space="preserve">Референтная цена
</t>
  </si>
  <si>
    <t>ГАНЦИКЛОВИР</t>
  </si>
  <si>
    <t>ГИДРОКСИЗИН</t>
  </si>
  <si>
    <t>Ганцикловир</t>
  </si>
  <si>
    <t>Цимевен</t>
  </si>
  <si>
    <t>J05AB06</t>
  </si>
  <si>
    <t>П N011681/01</t>
  </si>
  <si>
    <t>08.09.2020 
 368/20-20-ОПР</t>
  </si>
  <si>
    <t>лиофилизат для приготовления раствора для инфузий, 500 мг,  - флаконы (1)  - пачка  картонная</t>
  </si>
  <si>
    <t xml:space="preserve">Вл.Вып.к.Чеплафарм Арцнаймиттель ГмбХ, Германия (DE210142842); Перв.Уп.Пр.БиЭсПи Фармасьютикалз С.п.А., Италия (02314650595); Втор.Уп.Престиж Промоушн Феркауфсфёрдерунг унд Вербесервис ГмбХ, Германия (DE 132 097 660); </t>
  </si>
  <si>
    <t>26.10.2021 
 (25-7-4189297-ОПР-изм)</t>
  </si>
  <si>
    <t>лиофилизат для приготовления раствора для инфузий, 500 мг,  - флаконы (1)  - пачки картонные</t>
  </si>
  <si>
    <t xml:space="preserve">Вл.Вып.к.Перв.Уп.Втор.Уп.Пр.Республиканское Унитарное Производственное Предприятие "Белмедпрепараты"(РУП "Белмедпрепараты"), Республика Беларусь; </t>
  </si>
  <si>
    <t>ЛП-004792</t>
  </si>
  <si>
    <t>лиофилизат для приготовления раствора для инфузий, 500 мг,  - флакон (1)  - пачка картонная</t>
  </si>
  <si>
    <t xml:space="preserve">Вл.Вып.к.Перв.Уп.Втор.Уп.Пр.Акционерное общество "Р-Фарм" (АО "Р-Фарм"), Россия (7726311464); </t>
  </si>
  <si>
    <t>ЛП-№(003016)-(РГ-RU)</t>
  </si>
  <si>
    <t>30.10.2023 
25-7-4268163-изм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</si>
  <si>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15.05.2024)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</si>
  <si>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</si>
  <si>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</si>
  <si>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</si>
  <si>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</si>
  <si>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</si>
  <si>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</si>
  <si>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№ РУ</t>
  </si>
  <si>
    <t>Дата регистрации цены
(№ решения)</t>
  </si>
  <si>
    <t>Дата вступления в силу</t>
  </si>
  <si>
    <t xml:space="preserve">Вл.ЮСБ Фарма С.А., Бельгия (0403.096.168); Вып.к.Перв.Уп.Втор.Уп.Пр.ЮСБ Фарма С.А., Бельгия (0403.096.168); </t>
  </si>
  <si>
    <t>Гидроксизин</t>
  </si>
  <si>
    <t>Атаракс</t>
  </si>
  <si>
    <t>таблетки покрытые пленочной оболочкой, 25 мг, 25 шт. - блистеры (1)  - пачки картонные</t>
  </si>
  <si>
    <t>N05BB01</t>
  </si>
  <si>
    <t>П N011405/01</t>
  </si>
  <si>
    <t>26.01.2021 
 (20-4-4161603-ОПР-изм)</t>
  </si>
  <si>
    <t>таблетки, покрытые пленочной оболочкой, 25 мг, 20 шт. - контурная ячейковая  упаковка (1)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</si>
  <si>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</si>
  <si>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ЛП-№(004754)-(РГ-RU)</t>
  </si>
  <si>
    <t>24.04.2024 
25-7-4284520-изм</t>
  </si>
  <si>
    <t>таблетки, покрытые пленочной оболочкой, 25 мг, 10 шт - упаковки ячейковые контурные (2)  - пачки картонные</t>
  </si>
  <si>
    <t xml:space="preserve">Вл.Вып.к.Перв.Уп.Втор.Уп.Пр.Акционерное общество "Фармпроект" (АО "Фармпроект"), Россия (7801153192); </t>
  </si>
  <si>
    <t>ЛП-005924</t>
  </si>
  <si>
    <t>14.08.2020 
 329/20-20-ОПР</t>
  </si>
  <si>
    <t>Гидроксизин Канон</t>
  </si>
  <si>
    <t>таблетки покрытые пленочной оболочкой, 25 мг, 10 шт. - упаковки ячейковые контурные (2)  - пачки 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</si>
  <si>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</si>
  <si>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ЛП-002566</t>
  </si>
  <si>
    <t>Атаракс®</t>
  </si>
  <si>
    <t>таблетки, покрытые пленочной оболочкой, 25 мг, 25 шт. - блистеры (1)  - пачки картонные</t>
  </si>
  <si>
    <t>ЛП-№(004181)-(РГ-RU)</t>
  </si>
  <si>
    <t>11.04.2024 
25-7-4279009-ОПР-изм</t>
  </si>
  <si>
    <t>Гидроксизин-ВЕРТЕКС</t>
  </si>
  <si>
    <t>таблетки, покрытые пленочной оболочкой, 25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</si>
  <si>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</si>
  <si>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ЛП-006067</t>
  </si>
  <si>
    <t>таблетки, покрытые пленочной оболочкой, 25 мг, 25 шт. - упаковки ячейковые контурные (1)  - пачки картонные</t>
  </si>
  <si>
    <t>ЛП-007507</t>
  </si>
  <si>
    <t>15.12.2021 
1282/20-21</t>
  </si>
  <si>
    <t xml:space="preserve">Вл.Общество с ограниченной ответственностью "ПАНБИО ФАРМ" (ООО "ПАНБИО ФАРМ"), Россия (5041209106); Вып.к.Перв.Уп.Втор.Уп.Пр.Бхарат Сирамс энд Ваксинс Лимитед, Индия (AAACB2431M); </t>
  </si>
  <si>
    <t>Полимиксин B</t>
  </si>
  <si>
    <t>Полимиксин В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</si>
  <si>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</si>
  <si>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>J01XB02</t>
  </si>
  <si>
    <t>ЛП-008760</t>
  </si>
  <si>
    <t>25.04.2023 
550/20-23</t>
  </si>
  <si>
    <t>порошок для приготовления раствора для инъекций, 50 мг,  - флакон (1)  - пачка картонная</t>
  </si>
  <si>
    <t>ЛП-003489</t>
  </si>
  <si>
    <t>28.03.2022 
247/20-22</t>
  </si>
  <si>
    <t>лиофилизат для приготовления раствора для инъекций, 50 мг,  - флаконы (1)  - пачки картонные</t>
  </si>
  <si>
    <t xml:space="preserve">Вл.Общество с ограниченной ответственностью "ЛаЭк" (ООО "ЛаЭк"), Россия (2463094546); Вып.к.Перв.Уп.Втор.Уп.Пр.Публичное акционерное общество "Красфарма" (ПАО "Красфарма"), Россия (2464010490); </t>
  </si>
  <si>
    <t>ЛП-№(003069)-(РГ-RU)</t>
  </si>
  <si>
    <t>04.12.2023 
1874/20-23</t>
  </si>
  <si>
    <t>Веллобактин-В</t>
  </si>
  <si>
    <t>ЛП-003619</t>
  </si>
  <si>
    <t>26.05.2022 
537/20-22</t>
  </si>
  <si>
    <t xml:space="preserve">Вл.Вып.к.Перв.Уп.Втор.Уп.Пр.Публичное акционерное общество "Красфарма" (ПАО "Красфарма"), Россия (2464010490); </t>
  </si>
  <si>
    <t>ЛП-004368</t>
  </si>
  <si>
    <t>Сабвиксин®</t>
  </si>
  <si>
    <t>04.05.2023 
623/20-23</t>
  </si>
  <si>
    <t>Полаксин B</t>
  </si>
  <si>
    <t>лиофилизат для приготовления раствора для инъекций, 50 мг,  - флакон (1)  - пачки картонные</t>
  </si>
  <si>
    <t xml:space="preserve">Вл.Вып.к.Перв.Уп.Втор.Уп.Пр.Бхарат Сирамс энд Ваксинс Лимитед, Индия (AAACB2431M); </t>
  </si>
  <si>
    <t>ЛП-008670</t>
  </si>
  <si>
    <t>02.08.2023 
1082/20-23</t>
  </si>
  <si>
    <t>1.4. Сводная информация о минимальном значении НЦ единицы товара: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</si>
  <si>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1 рабочего дня, с момента подписания контракта.</t>
    </r>
  </si>
  <si>
    <t xml:space="preserve">КП
Вх. № 156 От 27.06.24
</t>
  </si>
  <si>
    <t xml:space="preserve">КП
Вх. № 155 От 27.06.24
</t>
  </si>
  <si>
    <t xml:space="preserve">КП
Вх. № 154 От 27.06.24
</t>
  </si>
  <si>
    <t>ФИЛГРАСТИМ</t>
  </si>
  <si>
    <t>21.20.10.213-000003-1-00055-0000000000000</t>
  </si>
  <si>
    <t>см[3*];^мл</t>
  </si>
  <si>
    <t xml:space="preserve">Вл.Сандоз д.д., Словения (SI76665623); Вып.к.Перв.Уп.Втор.Уп.Пр.Новартис Фармасьютикал Мэньюфекчуринг ГмбХ, Австрия (83 292/7016); </t>
  </si>
  <si>
    <t xml:space="preserve">Зарсио, раствор для внутривенного и подкожного введения, 30 млн.ЕД/0.5 мл, 0.5 мл - шприцы с устройством защиты иглы (5) - пачка картонная </t>
  </si>
  <si>
    <t xml:space="preserve">ЛП-001302 </t>
  </si>
  <si>
    <t xml:space="preserve">25.04.2024 25-7-4285064-ОПР-изм </t>
  </si>
  <si>
    <t xml:space="preserve"> РАСТВОР ДЛЯ ВНУТРИВЕННОГО И ПОДКОЖНОГО ВВЕДЕНИЯ ; дозировка: 0.6 мг/мл, 0,5 мл*</t>
  </si>
  <si>
    <t xml:space="preserve">ЗАО "Биокад" - Россия </t>
  </si>
  <si>
    <t xml:space="preserve">Лейкостим, раствор для внутривенного и подкожного введения 600 мкг/мл (60 млн. МЕ/мл), 0,5 мл - шприцы (5) - упаковки ячейковые контурные - пачки картонные </t>
  </si>
  <si>
    <t xml:space="preserve">ЛСР-008806/10 </t>
  </si>
  <si>
    <t xml:space="preserve">14.10.2020 403/20-20-ОПР </t>
  </si>
  <si>
    <t xml:space="preserve">Вл.Тева Фармацевтические Предприятия Лтд, Израиль (557410149); Вып.к.Перв.Уп.Втор.Уп.Пр.Тева Фармацевтические Предприятия Лтд., Израиль (557410149); </t>
  </si>
  <si>
    <t xml:space="preserve">Теваграстим, раствор для внутривенного и подкожного введения, 60 млн. МЕ/мл, 0.5 мл - шприц с устройством защиты иглы (10) - пачка картонная </t>
  </si>
  <si>
    <t xml:space="preserve">ЛСР-008796/10 </t>
  </si>
  <si>
    <t xml:space="preserve">Начальная максимальная цена контракта 54 218руб. 00 коп. (Пятьдесят четыре двести восемнадцать рублей 00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</si>
</sst>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8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2" fillId="0" borderId="11" xfId="0" applyFont="1" applyBorder="1" applyAlignment="1" applyProtection="1">
      <alignment horizontal="left" vertical="top" wrapText="1" readingOrder="1"/>
      <protection locked="0"/>
    </xf>
    <xf numFmtId="0" fontId="22" fillId="0" borderId="12" xfId="0" applyFont="1" applyBorder="1" applyAlignment="1" applyProtection="1">
      <alignment vertical="top" wrapText="1" readingOrder="1"/>
      <protection locked="0"/>
    </xf>
    <xf numFmtId="168" fontId="22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2" fillId="0" borderId="12" xfId="0" applyNumberFormat="1" applyFont="1" applyBorder="1" applyAlignment="1" applyProtection="1">
      <alignment vertical="top" wrapText="1" readingOrder="1"/>
      <protection locked="0"/>
    </xf>
    <xf numFmtId="0" fontId="22" fillId="0" borderId="12" xfId="0" applyFont="1" applyBorder="1" applyAlignment="1" applyProtection="1">
      <alignment horizontal="center" vertical="top" wrapText="1" readingOrder="1"/>
      <protection locked="0"/>
    </xf>
    <xf numFmtId="14" fontId="23" fillId="0" borderId="13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14" xfId="0" applyBorder="1"/>
    <xf numFmtId="0" fontId="25" fillId="11" borderId="16" xfId="0" applyFont="1" applyFill="1" applyBorder="1" applyAlignment="1" applyProtection="1">
      <alignment horizontal="center" vertical="center" wrapText="1" readingOrder="1"/>
      <protection locked="0"/>
    </xf>
    <xf numFmtId="4" fontId="22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26" fillId="0" borderId="12" xfId="0" applyFont="1" applyBorder="1" applyAlignment="1" applyProtection="1">
      <alignment vertical="top" wrapText="1" readingOrder="1"/>
      <protection locked="0"/>
    </xf>
    <xf numFmtId="0" fontId="26" fillId="0" borderId="12" xfId="0" applyFont="1" applyBorder="1" applyAlignment="1" applyProtection="1">
      <alignment horizontal="center" vertical="top" wrapText="1" readingOrder="1"/>
      <protection locked="0"/>
    </xf>
    <xf numFmtId="14" fontId="27" fillId="0" borderId="13" xfId="0" applyNumberFormat="1" applyFont="1" applyBorder="1" applyAlignment="1" applyProtection="1">
      <alignment horizontal="center" vertical="top" wrapText="1" readingOrder="1"/>
      <protection locked="0"/>
    </xf>
    <xf numFmtId="164" fontId="6" fillId="7" borderId="14" xfId="0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left" vertical="top" wrapText="1" readingOrder="1"/>
      <protection locked="0"/>
    </xf>
    <xf numFmtId="168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6" fillId="0" borderId="12" xfId="0" applyNumberFormat="1" applyFont="1" applyBorder="1" applyAlignment="1" applyProtection="1">
      <alignment vertical="top" wrapText="1" readingOrder="1"/>
      <protection locked="0"/>
    </xf>
    <xf numFmtId="4" fontId="26" fillId="7" borderId="1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7" borderId="14" xfId="0" applyFill="1" applyBorder="1"/>
    <xf numFmtId="0" fontId="6" fillId="7" borderId="14" xfId="0" applyFont="1" applyFill="1" applyBorder="1" applyAlignment="1">
      <alignment vertical="center" wrapText="1"/>
    </xf>
    <xf numFmtId="14" fontId="17" fillId="0" borderId="19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4" xfId="0" applyFont="1" applyBorder="1"/>
    <xf numFmtId="4" fontId="26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1" fillId="0" borderId="5" xfId="0" applyFont="1" applyBorder="1"/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6" fillId="7" borderId="14" xfId="0" applyNumberFormat="1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wrapText="1"/>
    </xf>
    <xf numFmtId="0" fontId="6" fillId="7" borderId="2" xfId="0" applyFont="1" applyFill="1" applyBorder="1" applyAlignment="1">
      <alignment wrapText="1"/>
    </xf>
    <xf numFmtId="0" fontId="6" fillId="7" borderId="20" xfId="0" applyFont="1" applyFill="1" applyBorder="1" applyAlignment="1">
      <alignment wrapText="1"/>
    </xf>
    <xf numFmtId="0" fontId="0" fillId="0" borderId="20" xfId="0" applyBorder="1" applyAlignment="1">
      <alignment wrapText="1"/>
    </xf>
    <xf numFmtId="0" fontId="0" fillId="0" borderId="10" xfId="0" applyBorder="1" applyAlignment="1">
      <alignment wrapText="1"/>
    </xf>
    <xf numFmtId="165" fontId="7" fillId="8" borderId="1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6" fillId="7" borderId="14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165" fontId="7" fillId="8" borderId="1" xfId="0" applyNumberFormat="1" applyFont="1" applyFill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165" fontId="5" fillId="9" borderId="10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24" fillId="0" borderId="0" xfId="0" applyFont="1" applyAlignment="1" applyProtection="1">
      <alignment horizontal="center" vertical="top" wrapText="1"/>
      <protection locked="0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/>
    <xf numFmtId="0" fontId="6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3"/>
  <sheetViews>
    <sheetView tabSelected="1" topLeftCell="A7" zoomScale="80" zoomScaleNormal="80" workbookViewId="0">
      <selection activeCell="A13" sqref="A13:N1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8.1406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16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80" t="s">
        <v>46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45"/>
    </row>
    <row r="2" spans="1:1024" ht="334.5" customHeight="1">
      <c r="A2" s="82" t="s">
        <v>56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45"/>
    </row>
    <row r="3" spans="1:1024" ht="55.5" customHeight="1">
      <c r="A3" s="2" t="s">
        <v>0</v>
      </c>
      <c r="B3" s="86" t="s">
        <v>1</v>
      </c>
      <c r="C3" s="86"/>
      <c r="D3" s="86" t="s">
        <v>2</v>
      </c>
      <c r="E3" s="86"/>
      <c r="F3" s="86"/>
      <c r="G3" s="86"/>
      <c r="H3" s="86"/>
      <c r="I3" s="47" t="s">
        <v>3</v>
      </c>
      <c r="J3" s="47" t="s">
        <v>88</v>
      </c>
      <c r="K3" s="86" t="s">
        <v>4</v>
      </c>
      <c r="L3" s="86"/>
      <c r="M3" s="86" t="s">
        <v>5</v>
      </c>
      <c r="N3" s="86"/>
      <c r="O3" s="47" t="s">
        <v>6</v>
      </c>
      <c r="P3" s="43" t="s">
        <v>60</v>
      </c>
    </row>
    <row r="4" spans="1:1024" ht="50.25" customHeight="1">
      <c r="A4" s="142">
        <v>1</v>
      </c>
      <c r="B4" s="88" t="s">
        <v>154</v>
      </c>
      <c r="C4" s="88"/>
      <c r="D4" s="88" t="s">
        <v>155</v>
      </c>
      <c r="E4" s="88"/>
      <c r="F4" s="88"/>
      <c r="G4" s="88"/>
      <c r="H4" s="88"/>
      <c r="I4" s="66" t="s">
        <v>156</v>
      </c>
      <c r="J4" s="67" t="s">
        <v>157</v>
      </c>
      <c r="K4" s="87">
        <v>10431.44</v>
      </c>
      <c r="L4" s="87"/>
      <c r="M4" s="89">
        <f>K4/O4</f>
        <v>4172.576</v>
      </c>
      <c r="N4" s="89"/>
      <c r="O4" s="28">
        <v>2.5</v>
      </c>
      <c r="P4" s="70"/>
    </row>
    <row r="5" spans="1:1024" ht="51.75" customHeight="1">
      <c r="A5" s="143"/>
      <c r="B5" s="74" t="s">
        <v>159</v>
      </c>
      <c r="C5" s="74"/>
      <c r="D5" s="74" t="s">
        <v>160</v>
      </c>
      <c r="E5" s="74"/>
      <c r="F5" s="74"/>
      <c r="G5" s="74"/>
      <c r="H5" s="74"/>
      <c r="I5" s="66" t="s">
        <v>161</v>
      </c>
      <c r="J5" s="67" t="s">
        <v>162</v>
      </c>
      <c r="K5" s="87">
        <v>10532.61</v>
      </c>
      <c r="L5" s="87"/>
      <c r="M5" s="89">
        <f t="shared" ref="M5:M6" si="0">K5/O5</f>
        <v>4213.0439999999999</v>
      </c>
      <c r="N5" s="89"/>
      <c r="O5" s="60">
        <v>2.5</v>
      </c>
      <c r="P5" s="44"/>
    </row>
    <row r="6" spans="1:1024" ht="63.75" customHeight="1">
      <c r="A6" s="143"/>
      <c r="B6" s="90" t="s">
        <v>163</v>
      </c>
      <c r="C6" s="90"/>
      <c r="D6" s="90" t="s">
        <v>164</v>
      </c>
      <c r="E6" s="90"/>
      <c r="F6" s="90"/>
      <c r="G6" s="90"/>
      <c r="H6" s="90"/>
      <c r="I6" s="66" t="s">
        <v>165</v>
      </c>
      <c r="J6" s="67" t="s">
        <v>162</v>
      </c>
      <c r="K6" s="128">
        <v>18336.560000000001</v>
      </c>
      <c r="L6" s="128"/>
      <c r="M6" s="89">
        <f t="shared" si="0"/>
        <v>3667.3120000000004</v>
      </c>
      <c r="N6" s="89"/>
      <c r="O6" s="28">
        <v>5</v>
      </c>
      <c r="P6" s="44"/>
    </row>
    <row r="7" spans="1:1024" ht="30.75" customHeight="1">
      <c r="A7" s="143"/>
      <c r="B7" s="75"/>
      <c r="C7" s="76"/>
      <c r="D7" s="77"/>
      <c r="E7" s="77"/>
      <c r="F7" s="77"/>
      <c r="G7" s="77"/>
      <c r="H7" s="77"/>
      <c r="I7" s="77"/>
      <c r="J7" s="77"/>
      <c r="K7" s="77"/>
      <c r="L7" s="78"/>
      <c r="M7" s="79">
        <f>M6</f>
        <v>3667.3120000000004</v>
      </c>
      <c r="N7" s="79"/>
      <c r="O7" s="73"/>
      <c r="P7" s="68"/>
    </row>
    <row r="8" spans="1:1024" ht="15" customHeight="1">
      <c r="A8" s="93" t="s">
        <v>53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</row>
    <row r="9" spans="1:1024" ht="26.25" customHeight="1">
      <c r="A9" s="94"/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</row>
    <row r="10" spans="1:1024" ht="26.25" customHeight="1">
      <c r="A10" s="84" t="s">
        <v>0</v>
      </c>
      <c r="B10" s="84" t="s">
        <v>7</v>
      </c>
      <c r="C10" s="84" t="s">
        <v>8</v>
      </c>
      <c r="D10" s="84" t="s">
        <v>9</v>
      </c>
      <c r="E10" s="84" t="s">
        <v>6</v>
      </c>
      <c r="F10" s="84" t="s">
        <v>10</v>
      </c>
      <c r="G10" s="132" t="s">
        <v>148</v>
      </c>
      <c r="H10" s="132"/>
      <c r="I10" s="132" t="s">
        <v>149</v>
      </c>
      <c r="J10" s="132"/>
      <c r="K10" s="132" t="s">
        <v>150</v>
      </c>
      <c r="L10" s="132"/>
      <c r="M10" s="85" t="s">
        <v>11</v>
      </c>
      <c r="N10" s="85"/>
      <c r="O10" s="91" t="s">
        <v>12</v>
      </c>
      <c r="P10" s="91" t="s">
        <v>40</v>
      </c>
      <c r="Q10" s="91" t="s">
        <v>42</v>
      </c>
      <c r="R10" s="91" t="s">
        <v>43</v>
      </c>
      <c r="AMG10"/>
      <c r="AMH10"/>
      <c r="AMI10"/>
      <c r="AMJ10"/>
    </row>
    <row r="11" spans="1:1024" ht="111" customHeight="1">
      <c r="A11" s="84"/>
      <c r="B11" s="84"/>
      <c r="C11" s="84"/>
      <c r="D11" s="84"/>
      <c r="E11" s="84"/>
      <c r="F11" s="84"/>
      <c r="G11" s="21" t="s">
        <v>13</v>
      </c>
      <c r="H11" s="21" t="s">
        <v>14</v>
      </c>
      <c r="I11" s="21" t="s">
        <v>13</v>
      </c>
      <c r="J11" s="21" t="s">
        <v>14</v>
      </c>
      <c r="K11" s="21" t="s">
        <v>13</v>
      </c>
      <c r="L11" s="21" t="s">
        <v>14</v>
      </c>
      <c r="M11" s="85"/>
      <c r="N11" s="85"/>
      <c r="O11" s="92"/>
      <c r="P11" s="92" t="s">
        <v>40</v>
      </c>
      <c r="Q11" s="92"/>
      <c r="R11" s="92"/>
      <c r="AME11"/>
      <c r="AMF11"/>
      <c r="AMG11"/>
      <c r="AMH11"/>
      <c r="AMI11"/>
      <c r="AMJ11"/>
    </row>
    <row r="12" spans="1:1024" ht="76.5" customHeight="1">
      <c r="A12" s="39">
        <v>1</v>
      </c>
      <c r="B12" s="35" t="s">
        <v>151</v>
      </c>
      <c r="C12" s="22" t="s">
        <v>158</v>
      </c>
      <c r="D12" s="22" t="s">
        <v>153</v>
      </c>
      <c r="E12" s="22">
        <v>2.5</v>
      </c>
      <c r="F12" s="22">
        <v>5</v>
      </c>
      <c r="G12" s="23">
        <v>10394.24</v>
      </c>
      <c r="H12" s="25">
        <f>G12/E12</f>
        <v>4157.6959999999999</v>
      </c>
      <c r="I12" s="23">
        <v>10431.44</v>
      </c>
      <c r="J12" s="33">
        <f>I12/E12</f>
        <v>4172.576</v>
      </c>
      <c r="K12" s="23">
        <v>10428.31</v>
      </c>
      <c r="L12" s="26">
        <f>K12/E12</f>
        <v>4171.3239999999996</v>
      </c>
      <c r="M12" s="96">
        <f t="shared" ref="M12" si="1">H12</f>
        <v>4157.6959999999999</v>
      </c>
      <c r="N12" s="97"/>
      <c r="O12" s="3" t="s">
        <v>152</v>
      </c>
      <c r="P12" s="72" t="s">
        <v>41</v>
      </c>
      <c r="Q12" s="36">
        <v>10</v>
      </c>
      <c r="R12" s="37">
        <f t="shared" ref="R12" si="2">E12*F12</f>
        <v>12.5</v>
      </c>
      <c r="AME12"/>
      <c r="AMF12"/>
      <c r="AMG12"/>
      <c r="AMH12"/>
      <c r="AMI12"/>
      <c r="AMJ12"/>
    </row>
    <row r="13" spans="1:1024" ht="4.5" customHeight="1">
      <c r="A13" s="129" t="s">
        <v>54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</row>
    <row r="14" spans="1:1024" ht="3" customHeight="1">
      <c r="A14" s="130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</row>
    <row r="15" spans="1:1024" ht="134.25" customHeight="1">
      <c r="A15" s="130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</row>
    <row r="16" spans="1:1024" ht="64.5" customHeight="1">
      <c r="A16" s="2" t="s">
        <v>0</v>
      </c>
      <c r="B16" s="4" t="s">
        <v>7</v>
      </c>
      <c r="C16" s="4" t="s">
        <v>8</v>
      </c>
      <c r="D16" s="86" t="s">
        <v>15</v>
      </c>
      <c r="E16" s="86"/>
      <c r="F16" s="86"/>
      <c r="G16" s="86"/>
      <c r="H16" s="2" t="s">
        <v>9</v>
      </c>
      <c r="I16" s="19" t="s">
        <v>44</v>
      </c>
      <c r="J16" s="86" t="s">
        <v>45</v>
      </c>
      <c r="K16" s="86"/>
      <c r="L16" s="2" t="s">
        <v>16</v>
      </c>
      <c r="M16" s="86" t="s">
        <v>17</v>
      </c>
      <c r="N16" s="86"/>
      <c r="AMI16"/>
      <c r="AMJ16"/>
    </row>
    <row r="17" spans="1:1024" ht="39" customHeight="1">
      <c r="A17" s="131">
        <v>1</v>
      </c>
      <c r="B17" s="98" t="str">
        <f>B12</f>
        <v>ФИЛГРАСТИМ</v>
      </c>
      <c r="C17" s="100" t="str">
        <f>C12</f>
        <v xml:space="preserve"> РАСТВОР ДЛЯ ВНУТРИВЕННОГО И ПОДКОЖНОГО ВВЕДЕНИЯ ; дозировка: 0.6 мг/мл, 0,5 мл*</v>
      </c>
      <c r="D17" s="122" t="s">
        <v>18</v>
      </c>
      <c r="E17" s="122"/>
      <c r="F17" s="122"/>
      <c r="G17" s="122"/>
      <c r="H17" s="123" t="str">
        <f>D12</f>
        <v>см[3*];^мл</v>
      </c>
      <c r="I17" s="71" t="s">
        <v>18</v>
      </c>
      <c r="J17" s="125" t="s">
        <v>18</v>
      </c>
      <c r="K17" s="125"/>
      <c r="L17" s="24" t="s">
        <v>18</v>
      </c>
      <c r="M17" s="102" t="s">
        <v>18</v>
      </c>
      <c r="N17" s="102"/>
      <c r="AMI17"/>
      <c r="AMJ17"/>
    </row>
    <row r="18" spans="1:1024" ht="37.5" customHeight="1">
      <c r="A18" s="131"/>
      <c r="B18" s="99"/>
      <c r="C18" s="101"/>
      <c r="D18" s="122"/>
      <c r="E18" s="122"/>
      <c r="F18" s="122"/>
      <c r="G18" s="122"/>
      <c r="H18" s="124"/>
      <c r="I18" s="27">
        <f>SUM(I17:I17)</f>
        <v>0</v>
      </c>
      <c r="J18" s="125"/>
      <c r="K18" s="126"/>
      <c r="L18" s="127"/>
      <c r="M18" s="95" t="s">
        <v>18</v>
      </c>
      <c r="N18" s="95"/>
      <c r="AMI18"/>
      <c r="AMJ18"/>
    </row>
    <row r="19" spans="1:1024" ht="14.25" customHeight="1"/>
    <row r="20" spans="1:1024">
      <c r="A20" s="104" t="s">
        <v>146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</row>
    <row r="21" spans="1:1024" ht="156.75" customHeight="1">
      <c r="A21" s="5" t="s">
        <v>0</v>
      </c>
      <c r="B21" s="5" t="s">
        <v>7</v>
      </c>
      <c r="C21" s="5" t="str">
        <f>C10</f>
        <v>Дозировка, лекарственная форма</v>
      </c>
      <c r="D21" s="108" t="s">
        <v>9</v>
      </c>
      <c r="E21" s="109"/>
      <c r="F21" s="109"/>
      <c r="G21" s="110"/>
      <c r="H21" s="103" t="s">
        <v>20</v>
      </c>
      <c r="I21" s="103"/>
      <c r="J21" s="103" t="s">
        <v>21</v>
      </c>
      <c r="K21" s="103"/>
      <c r="L21" s="5" t="s">
        <v>22</v>
      </c>
      <c r="M21" s="46" t="s">
        <v>62</v>
      </c>
      <c r="N21" s="5" t="s">
        <v>23</v>
      </c>
    </row>
    <row r="22" spans="1:1024" ht="70.5" customHeight="1">
      <c r="A22" s="38">
        <f>A12</f>
        <v>1</v>
      </c>
      <c r="B22" s="40" t="str">
        <f>B12</f>
        <v>ФИЛГРАСТИМ</v>
      </c>
      <c r="C22" s="7" t="str">
        <f>C12</f>
        <v xml:space="preserve"> РАСТВОР ДЛЯ ВНУТРИВЕННОГО И ПОДКОЖНОГО ВВЕДЕНИЯ ; дозировка: 0.6 мг/мл, 0,5 мл*</v>
      </c>
      <c r="D22" s="111" t="str">
        <f>D12</f>
        <v>см[3*];^мл</v>
      </c>
      <c r="E22" s="112"/>
      <c r="F22" s="113"/>
      <c r="G22" s="114"/>
      <c r="H22" s="133">
        <f>M7</f>
        <v>3667.3120000000004</v>
      </c>
      <c r="I22" s="133"/>
      <c r="J22" s="134" t="s">
        <v>18</v>
      </c>
      <c r="K22" s="134"/>
      <c r="L22" s="18">
        <f>M12</f>
        <v>4157.6959999999999</v>
      </c>
      <c r="M22" s="6"/>
      <c r="N22" s="20">
        <f>H22</f>
        <v>3667.3120000000004</v>
      </c>
      <c r="O22" s="29"/>
    </row>
    <row r="23" spans="1:1024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</row>
    <row r="24" spans="1:1024" ht="45" customHeight="1">
      <c r="A24" s="106" t="s">
        <v>57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</row>
    <row r="25" spans="1:1024">
      <c r="A25" s="8"/>
      <c r="B25" s="9" t="s">
        <v>24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024">
      <c r="A26" s="8"/>
      <c r="B26" s="10" t="s">
        <v>25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 ht="90" customHeight="1">
      <c r="A27" s="107" t="s">
        <v>26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</row>
    <row r="28" spans="1:1024" ht="60.75" customHeight="1">
      <c r="A28" s="5" t="s">
        <v>0</v>
      </c>
      <c r="B28" s="5" t="s">
        <v>7</v>
      </c>
      <c r="C28" s="5" t="str">
        <f>C10</f>
        <v>Дозировка, лекарственная форма</v>
      </c>
      <c r="D28" s="103" t="s">
        <v>9</v>
      </c>
      <c r="E28" s="103"/>
      <c r="F28" s="103"/>
      <c r="G28" s="103"/>
      <c r="H28" s="17" t="s">
        <v>39</v>
      </c>
      <c r="I28" s="103" t="s">
        <v>27</v>
      </c>
      <c r="J28" s="103"/>
      <c r="K28" s="103" t="s">
        <v>28</v>
      </c>
      <c r="L28" s="103"/>
      <c r="M28" s="103" t="s">
        <v>29</v>
      </c>
      <c r="N28" s="103"/>
      <c r="O28" s="34" t="s">
        <v>19</v>
      </c>
      <c r="AMJ28"/>
    </row>
    <row r="29" spans="1:1024" ht="49.5" customHeight="1">
      <c r="A29" s="38">
        <f>A12</f>
        <v>1</v>
      </c>
      <c r="B29" s="40" t="str">
        <f>B22</f>
        <v>ФИЛГРАСТИМ</v>
      </c>
      <c r="C29" s="11" t="str">
        <f>C12</f>
        <v xml:space="preserve"> РАСТВОР ДЛЯ ВНУТРИВЕННОГО И ПОДКОЖНОГО ВВЕДЕНИЯ ; дозировка: 0.6 мг/мл, 0,5 мл*</v>
      </c>
      <c r="D29" s="117" t="str">
        <f>D12</f>
        <v>см[3*];^мл</v>
      </c>
      <c r="E29" s="117"/>
      <c r="F29" s="117"/>
      <c r="G29" s="117"/>
      <c r="H29" s="12">
        <f>E12*F12</f>
        <v>12.5</v>
      </c>
      <c r="I29" s="118">
        <f>N22</f>
        <v>3667.3120000000004</v>
      </c>
      <c r="J29" s="118"/>
      <c r="K29" s="119">
        <v>4337.4399999999996</v>
      </c>
      <c r="L29" s="119"/>
      <c r="M29" s="118">
        <f t="shared" ref="M29" si="3">K29*H29</f>
        <v>54217.999999999993</v>
      </c>
      <c r="N29" s="118"/>
      <c r="O29" s="41">
        <f>Q12</f>
        <v>10</v>
      </c>
      <c r="AMJ29"/>
    </row>
    <row r="30" spans="1:102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121">
        <f>SUM(M29:N29)</f>
        <v>54217.999999999993</v>
      </c>
      <c r="N30" s="121"/>
    </row>
    <row r="31" spans="1:1024" ht="28.5" customHeight="1">
      <c r="A31" s="42"/>
      <c r="B31" s="120" t="s">
        <v>166</v>
      </c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 spans="1:1024">
      <c r="B32" s="30" t="s">
        <v>47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14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</row>
    <row r="33" spans="2:36">
      <c r="B33" s="31" t="s">
        <v>30</v>
      </c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14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</row>
    <row r="34" spans="2:36" ht="26.25" customHeight="1">
      <c r="B34" s="115" t="s">
        <v>31</v>
      </c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4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</row>
    <row r="35" spans="2:36">
      <c r="B35" s="31" t="s">
        <v>32</v>
      </c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>
      <c r="B36" s="32" t="s">
        <v>55</v>
      </c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>
      <c r="B37" s="31" t="s">
        <v>33</v>
      </c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31" t="s">
        <v>34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31" t="s">
        <v>61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31" t="s">
        <v>59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 ht="19.5" customHeight="1">
      <c r="B41" s="115" t="s">
        <v>147</v>
      </c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31" t="s">
        <v>35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>
      <c r="B43" s="31" t="s">
        <v>48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>
      <c r="B44" s="31" t="s">
        <v>36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 ht="27" customHeight="1">
      <c r="B45" s="115" t="s">
        <v>37</v>
      </c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 ht="26.25" customHeight="1">
      <c r="B46" s="115" t="s">
        <v>38</v>
      </c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 ht="27" customHeight="1">
      <c r="B47" s="115" t="s">
        <v>49</v>
      </c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>
      <c r="B48" s="31" t="s">
        <v>50</v>
      </c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>
      <c r="B49" s="31" t="s">
        <v>51</v>
      </c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>
      <c r="B50" s="13"/>
    </row>
    <row r="51" spans="2:36">
      <c r="B51" s="1" t="s">
        <v>52</v>
      </c>
      <c r="C51" s="16"/>
    </row>
    <row r="53" spans="2:36">
      <c r="C53" s="16"/>
    </row>
  </sheetData>
  <mergeCells count="76">
    <mergeCell ref="J21:K21"/>
    <mergeCell ref="H22:I22"/>
    <mergeCell ref="J22:K22"/>
    <mergeCell ref="H21:I21"/>
    <mergeCell ref="B7:L7"/>
    <mergeCell ref="J16:K16"/>
    <mergeCell ref="A13:N15"/>
    <mergeCell ref="A17:A18"/>
    <mergeCell ref="M7:N7"/>
    <mergeCell ref="I10:J10"/>
    <mergeCell ref="K10:L10"/>
    <mergeCell ref="G10:H10"/>
    <mergeCell ref="D29:G29"/>
    <mergeCell ref="I29:J29"/>
    <mergeCell ref="K29:L29"/>
    <mergeCell ref="M29:N29"/>
    <mergeCell ref="B31:O31"/>
    <mergeCell ref="M30:N30"/>
    <mergeCell ref="B47:O47"/>
    <mergeCell ref="B34:O34"/>
    <mergeCell ref="B41:O41"/>
    <mergeCell ref="B46:O46"/>
    <mergeCell ref="B45:O45"/>
    <mergeCell ref="R10:R11"/>
    <mergeCell ref="P10:P11"/>
    <mergeCell ref="D28:G28"/>
    <mergeCell ref="I28:J28"/>
    <mergeCell ref="A20:N20"/>
    <mergeCell ref="K28:L28"/>
    <mergeCell ref="A23:N23"/>
    <mergeCell ref="A24:N24"/>
    <mergeCell ref="A27:N27"/>
    <mergeCell ref="M28:N28"/>
    <mergeCell ref="D21:G21"/>
    <mergeCell ref="D22:G22"/>
    <mergeCell ref="M16:N16"/>
    <mergeCell ref="B10:B11"/>
    <mergeCell ref="C10:C11"/>
    <mergeCell ref="D17:G17"/>
    <mergeCell ref="O10:O11"/>
    <mergeCell ref="Q10:Q11"/>
    <mergeCell ref="A8:N9"/>
    <mergeCell ref="A10:A11"/>
    <mergeCell ref="M18:N18"/>
    <mergeCell ref="M12:N12"/>
    <mergeCell ref="B17:B18"/>
    <mergeCell ref="C17:C18"/>
    <mergeCell ref="M17:N17"/>
    <mergeCell ref="D16:G16"/>
    <mergeCell ref="H17:H18"/>
    <mergeCell ref="J17:K17"/>
    <mergeCell ref="D18:G18"/>
    <mergeCell ref="J18:L18"/>
    <mergeCell ref="D10:D11"/>
    <mergeCell ref="E10:E11"/>
    <mergeCell ref="F10:F11"/>
    <mergeCell ref="M10:N11"/>
    <mergeCell ref="B3:C3"/>
    <mergeCell ref="D3:H3"/>
    <mergeCell ref="K3:L3"/>
    <mergeCell ref="M3:N3"/>
    <mergeCell ref="K5:L5"/>
    <mergeCell ref="M5:N5"/>
    <mergeCell ref="D5:H5"/>
    <mergeCell ref="B4:C4"/>
    <mergeCell ref="D4:H4"/>
    <mergeCell ref="K4:L4"/>
    <mergeCell ref="M4:N4"/>
    <mergeCell ref="A4:A7"/>
    <mergeCell ref="A1:O1"/>
    <mergeCell ref="A2:O2"/>
    <mergeCell ref="B6:C6"/>
    <mergeCell ref="B5:C5"/>
    <mergeCell ref="M6:N6"/>
    <mergeCell ref="D6:H6"/>
    <mergeCell ref="K6:L6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opLeftCell="A17" workbookViewId="0">
      <selection activeCell="B29" sqref="B29"/>
    </sheetView>
  </sheetViews>
  <sheetFormatPr defaultRowHeight="15"/>
  <cols>
    <col min="1" max="1" width="4.42578125" customWidth="1"/>
    <col min="2" max="2" width="15.42578125" customWidth="1"/>
    <col min="4" max="4" width="16" customWidth="1"/>
    <col min="5" max="5" width="30.140625" customWidth="1"/>
    <col min="12" max="12" width="12.5703125" customWidth="1"/>
  </cols>
  <sheetData>
    <row r="1" spans="1:12" ht="97.5" customHeight="1">
      <c r="A1" s="135" t="s">
        <v>80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s="55" customFormat="1" ht="97.5" customHeight="1">
      <c r="A2" s="55" t="s">
        <v>0</v>
      </c>
      <c r="B2" s="55" t="s">
        <v>81</v>
      </c>
      <c r="C2" s="55" t="s">
        <v>82</v>
      </c>
      <c r="D2" s="55" t="s">
        <v>83</v>
      </c>
      <c r="E2" s="55" t="s">
        <v>84</v>
      </c>
      <c r="F2" s="55" t="s">
        <v>85</v>
      </c>
      <c r="G2" s="55" t="s">
        <v>6</v>
      </c>
      <c r="H2" s="55" t="s">
        <v>86</v>
      </c>
      <c r="I2" s="55" t="s">
        <v>5</v>
      </c>
      <c r="J2" s="55" t="s">
        <v>87</v>
      </c>
      <c r="K2" s="55" t="s">
        <v>88</v>
      </c>
      <c r="L2" s="55" t="s">
        <v>89</v>
      </c>
    </row>
    <row r="3" spans="1:12" ht="136.5" customHeight="1">
      <c r="A3" s="139">
        <v>1</v>
      </c>
      <c r="B3" s="48" t="s">
        <v>65</v>
      </c>
      <c r="C3" s="49" t="s">
        <v>66</v>
      </c>
      <c r="D3" s="49" t="s">
        <v>70</v>
      </c>
      <c r="E3" s="49" t="s">
        <v>71</v>
      </c>
      <c r="F3" s="49" t="s">
        <v>67</v>
      </c>
      <c r="G3" s="50">
        <v>500</v>
      </c>
      <c r="H3" s="51">
        <v>1290.56</v>
      </c>
      <c r="I3" s="56">
        <f>H3/G3</f>
        <v>2.5811199999999999</v>
      </c>
      <c r="J3" s="57" t="s">
        <v>68</v>
      </c>
      <c r="K3" s="58" t="s">
        <v>72</v>
      </c>
      <c r="L3" s="53">
        <v>44495</v>
      </c>
    </row>
    <row r="4" spans="1:12" ht="105">
      <c r="A4" s="140"/>
      <c r="B4" s="48" t="s">
        <v>65</v>
      </c>
      <c r="C4" s="49" t="s">
        <v>65</v>
      </c>
      <c r="D4" s="49" t="s">
        <v>73</v>
      </c>
      <c r="E4" s="49" t="s">
        <v>74</v>
      </c>
      <c r="F4" s="49" t="s">
        <v>67</v>
      </c>
      <c r="G4" s="50">
        <v>500</v>
      </c>
      <c r="H4" s="51">
        <v>1100</v>
      </c>
      <c r="I4" s="56">
        <f t="shared" ref="I4:I5" si="0">H4/G4</f>
        <v>2.2000000000000002</v>
      </c>
      <c r="J4" s="49" t="s">
        <v>75</v>
      </c>
      <c r="K4" s="52" t="s">
        <v>69</v>
      </c>
      <c r="L4" s="53">
        <v>44235</v>
      </c>
    </row>
    <row r="5" spans="1:12" ht="94.5" customHeight="1">
      <c r="A5" s="140"/>
      <c r="B5" s="48" t="s">
        <v>65</v>
      </c>
      <c r="C5" s="49" t="s">
        <v>63</v>
      </c>
      <c r="D5" s="57" t="s">
        <v>76</v>
      </c>
      <c r="E5" s="57" t="s">
        <v>77</v>
      </c>
      <c r="F5" s="49" t="s">
        <v>67</v>
      </c>
      <c r="G5" s="50">
        <v>500</v>
      </c>
      <c r="H5" s="51">
        <v>1049.23</v>
      </c>
      <c r="I5" s="56">
        <f t="shared" si="0"/>
        <v>2.0984600000000002</v>
      </c>
      <c r="J5" s="57" t="s">
        <v>78</v>
      </c>
      <c r="K5" s="58" t="s">
        <v>79</v>
      </c>
      <c r="L5" s="53">
        <v>45229</v>
      </c>
    </row>
    <row r="6" spans="1:12">
      <c r="A6" s="141"/>
      <c r="B6" s="54"/>
      <c r="C6" s="54"/>
      <c r="D6" s="54"/>
      <c r="E6" s="54"/>
      <c r="F6" s="54"/>
      <c r="G6" s="54"/>
      <c r="H6" s="54"/>
      <c r="I6" s="56">
        <v>2.1</v>
      </c>
      <c r="J6" s="54"/>
      <c r="K6" s="54"/>
      <c r="L6" s="54"/>
    </row>
    <row r="7" spans="1:12" ht="120">
      <c r="A7" s="136">
        <v>2</v>
      </c>
      <c r="B7" s="61" t="s">
        <v>91</v>
      </c>
      <c r="C7" s="57" t="s">
        <v>92</v>
      </c>
      <c r="D7" s="57" t="s">
        <v>93</v>
      </c>
      <c r="E7" s="57" t="s">
        <v>90</v>
      </c>
      <c r="F7" s="57" t="s">
        <v>94</v>
      </c>
      <c r="G7" s="62">
        <v>25</v>
      </c>
      <c r="H7" s="63">
        <v>85.17</v>
      </c>
      <c r="I7" s="64">
        <f>H7/G7</f>
        <v>3.4068000000000001</v>
      </c>
      <c r="J7" s="57" t="s">
        <v>95</v>
      </c>
      <c r="K7" s="58" t="s">
        <v>96</v>
      </c>
      <c r="L7" s="59">
        <v>44222</v>
      </c>
    </row>
    <row r="8" spans="1:12" ht="150">
      <c r="A8" s="137"/>
      <c r="B8" s="61" t="s">
        <v>91</v>
      </c>
      <c r="C8" s="57" t="s">
        <v>91</v>
      </c>
      <c r="D8" s="57" t="s">
        <v>97</v>
      </c>
      <c r="E8" s="57" t="s">
        <v>98</v>
      </c>
      <c r="F8" s="57" t="s">
        <v>94</v>
      </c>
      <c r="G8" s="62">
        <v>20</v>
      </c>
      <c r="H8" s="63">
        <v>68.14</v>
      </c>
      <c r="I8" s="64">
        <f>H8/G8</f>
        <v>3.407</v>
      </c>
      <c r="J8" s="57" t="s">
        <v>99</v>
      </c>
      <c r="K8" s="58" t="s">
        <v>100</v>
      </c>
      <c r="L8" s="59">
        <v>45406</v>
      </c>
    </row>
    <row r="9" spans="1:12" ht="150">
      <c r="A9" s="137"/>
      <c r="B9" s="61" t="s">
        <v>91</v>
      </c>
      <c r="C9" s="57" t="s">
        <v>91</v>
      </c>
      <c r="D9" s="57" t="s">
        <v>101</v>
      </c>
      <c r="E9" s="57" t="s">
        <v>102</v>
      </c>
      <c r="F9" s="57" t="s">
        <v>94</v>
      </c>
      <c r="G9" s="62">
        <v>20</v>
      </c>
      <c r="H9" s="63">
        <v>68.14</v>
      </c>
      <c r="I9" s="64">
        <f>H9/G9</f>
        <v>3.407</v>
      </c>
      <c r="J9" s="57" t="s">
        <v>103</v>
      </c>
      <c r="K9" s="58" t="s">
        <v>104</v>
      </c>
      <c r="L9" s="59">
        <v>44210</v>
      </c>
    </row>
    <row r="10" spans="1:12" ht="150">
      <c r="A10" s="137"/>
      <c r="B10" s="61" t="s">
        <v>91</v>
      </c>
      <c r="C10" s="57" t="s">
        <v>105</v>
      </c>
      <c r="D10" s="57" t="s">
        <v>106</v>
      </c>
      <c r="E10" s="57" t="s">
        <v>107</v>
      </c>
      <c r="F10" s="57"/>
      <c r="G10" s="62">
        <v>20</v>
      </c>
      <c r="H10" s="63">
        <v>68.14</v>
      </c>
      <c r="I10" s="64">
        <f t="shared" ref="I10:I13" si="1">H10/G10</f>
        <v>3.407</v>
      </c>
      <c r="J10" s="57" t="s">
        <v>108</v>
      </c>
      <c r="K10" s="58" t="s">
        <v>104</v>
      </c>
      <c r="L10" s="59">
        <v>44210</v>
      </c>
    </row>
    <row r="11" spans="1:12" ht="120">
      <c r="A11" s="137"/>
      <c r="B11" s="61" t="s">
        <v>91</v>
      </c>
      <c r="C11" s="57" t="s">
        <v>109</v>
      </c>
      <c r="D11" s="57" t="s">
        <v>110</v>
      </c>
      <c r="E11" s="57" t="s">
        <v>90</v>
      </c>
      <c r="F11" s="57" t="s">
        <v>94</v>
      </c>
      <c r="G11" s="62">
        <v>25</v>
      </c>
      <c r="H11" s="63">
        <v>85.17</v>
      </c>
      <c r="I11" s="64">
        <f>H11/G11</f>
        <v>3.4068000000000001</v>
      </c>
      <c r="J11" s="57" t="s">
        <v>111</v>
      </c>
      <c r="K11" s="58" t="s">
        <v>112</v>
      </c>
      <c r="L11" s="59">
        <v>45393</v>
      </c>
    </row>
    <row r="12" spans="1:12" ht="150">
      <c r="A12" s="137"/>
      <c r="B12" s="61" t="s">
        <v>91</v>
      </c>
      <c r="C12" s="57" t="s">
        <v>113</v>
      </c>
      <c r="D12" s="57" t="s">
        <v>114</v>
      </c>
      <c r="E12" s="57" t="s">
        <v>115</v>
      </c>
      <c r="F12" s="57" t="s">
        <v>94</v>
      </c>
      <c r="G12" s="62">
        <v>30</v>
      </c>
      <c r="H12" s="63">
        <v>102.2</v>
      </c>
      <c r="I12" s="64">
        <f t="shared" si="1"/>
        <v>3.4066666666666667</v>
      </c>
      <c r="J12" s="57" t="s">
        <v>116</v>
      </c>
      <c r="K12" s="58" t="s">
        <v>104</v>
      </c>
      <c r="L12" s="59">
        <v>44210</v>
      </c>
    </row>
    <row r="13" spans="1:12" ht="150">
      <c r="A13" s="137"/>
      <c r="B13" s="61" t="s">
        <v>91</v>
      </c>
      <c r="C13" s="57" t="s">
        <v>64</v>
      </c>
      <c r="D13" s="57" t="s">
        <v>117</v>
      </c>
      <c r="E13" s="57" t="s">
        <v>98</v>
      </c>
      <c r="F13" s="57" t="s">
        <v>94</v>
      </c>
      <c r="G13" s="62">
        <v>25</v>
      </c>
      <c r="H13" s="63">
        <v>85.17</v>
      </c>
      <c r="I13" s="64">
        <f t="shared" si="1"/>
        <v>3.4068000000000001</v>
      </c>
      <c r="J13" s="57" t="s">
        <v>118</v>
      </c>
      <c r="K13" s="58" t="s">
        <v>119</v>
      </c>
      <c r="L13" s="59">
        <v>44545</v>
      </c>
    </row>
    <row r="14" spans="1:12">
      <c r="A14" s="138"/>
      <c r="B14" s="54"/>
      <c r="C14" s="54"/>
      <c r="D14" s="54"/>
      <c r="E14" s="54"/>
      <c r="F14" s="54"/>
      <c r="G14" s="54"/>
      <c r="H14" s="54"/>
      <c r="I14" s="65">
        <v>3.41</v>
      </c>
      <c r="J14" s="54"/>
      <c r="K14" s="54"/>
      <c r="L14" s="54"/>
    </row>
    <row r="15" spans="1:12" ht="105">
      <c r="B15" s="61" t="s">
        <v>121</v>
      </c>
      <c r="C15" s="57" t="s">
        <v>122</v>
      </c>
      <c r="D15" s="57" t="s">
        <v>127</v>
      </c>
      <c r="E15" s="57" t="s">
        <v>123</v>
      </c>
      <c r="F15" s="57" t="s">
        <v>124</v>
      </c>
      <c r="G15" s="62">
        <v>50</v>
      </c>
      <c r="H15" s="63">
        <v>836.7</v>
      </c>
      <c r="I15" s="69">
        <f>H15/G15</f>
        <v>16.734000000000002</v>
      </c>
      <c r="J15" s="57" t="s">
        <v>125</v>
      </c>
      <c r="K15" s="58" t="s">
        <v>126</v>
      </c>
      <c r="L15" s="59">
        <v>45041</v>
      </c>
    </row>
    <row r="16" spans="1:12" ht="105">
      <c r="B16" s="61" t="s">
        <v>121</v>
      </c>
      <c r="C16" s="57" t="s">
        <v>122</v>
      </c>
      <c r="D16" s="57" t="s">
        <v>130</v>
      </c>
      <c r="E16" s="57" t="s">
        <v>58</v>
      </c>
      <c r="F16" s="57" t="s">
        <v>124</v>
      </c>
      <c r="G16" s="62">
        <v>50</v>
      </c>
      <c r="H16" s="63">
        <v>1000</v>
      </c>
      <c r="I16" s="69">
        <f t="shared" ref="I16:I20" si="2">H16/G16</f>
        <v>20</v>
      </c>
      <c r="J16" s="57" t="s">
        <v>128</v>
      </c>
      <c r="K16" s="58" t="s">
        <v>129</v>
      </c>
      <c r="L16" s="59">
        <v>44648</v>
      </c>
    </row>
    <row r="17" spans="2:12" ht="135">
      <c r="B17" s="61" t="s">
        <v>121</v>
      </c>
      <c r="C17" s="57" t="s">
        <v>122</v>
      </c>
      <c r="D17" s="57" t="s">
        <v>127</v>
      </c>
      <c r="E17" s="57" t="s">
        <v>131</v>
      </c>
      <c r="F17" s="57" t="s">
        <v>124</v>
      </c>
      <c r="G17" s="62">
        <v>50</v>
      </c>
      <c r="H17" s="63">
        <v>870.99</v>
      </c>
      <c r="I17" s="69">
        <f t="shared" si="2"/>
        <v>17.419799999999999</v>
      </c>
      <c r="J17" s="57" t="s">
        <v>132</v>
      </c>
      <c r="K17" s="58" t="s">
        <v>133</v>
      </c>
      <c r="L17" s="59">
        <v>45264</v>
      </c>
    </row>
    <row r="18" spans="2:12" ht="120">
      <c r="B18" s="61" t="s">
        <v>121</v>
      </c>
      <c r="C18" s="57" t="s">
        <v>134</v>
      </c>
      <c r="D18" s="57" t="s">
        <v>130</v>
      </c>
      <c r="E18" s="57" t="s">
        <v>120</v>
      </c>
      <c r="F18" s="57" t="s">
        <v>124</v>
      </c>
      <c r="G18" s="62">
        <v>50</v>
      </c>
      <c r="H18" s="63">
        <v>806.2</v>
      </c>
      <c r="I18" s="69">
        <f t="shared" si="2"/>
        <v>16.124000000000002</v>
      </c>
      <c r="J18" s="57" t="s">
        <v>135</v>
      </c>
      <c r="K18" s="58" t="s">
        <v>136</v>
      </c>
      <c r="L18" s="59">
        <v>44707</v>
      </c>
    </row>
    <row r="19" spans="2:12" ht="105">
      <c r="B19" s="61" t="s">
        <v>121</v>
      </c>
      <c r="C19" s="57" t="s">
        <v>139</v>
      </c>
      <c r="D19" s="57" t="s">
        <v>127</v>
      </c>
      <c r="E19" s="57" t="s">
        <v>137</v>
      </c>
      <c r="F19" s="57" t="s">
        <v>124</v>
      </c>
      <c r="G19" s="62">
        <v>50</v>
      </c>
      <c r="H19" s="63">
        <v>1043.0999999999999</v>
      </c>
      <c r="I19" s="69">
        <f t="shared" si="2"/>
        <v>20.861999999999998</v>
      </c>
      <c r="J19" s="57" t="s">
        <v>138</v>
      </c>
      <c r="K19" s="58" t="s">
        <v>140</v>
      </c>
      <c r="L19" s="59">
        <v>45050</v>
      </c>
    </row>
    <row r="20" spans="2:12" ht="105">
      <c r="B20" s="61" t="s">
        <v>121</v>
      </c>
      <c r="C20" s="57" t="s">
        <v>141</v>
      </c>
      <c r="D20" s="57" t="s">
        <v>142</v>
      </c>
      <c r="E20" s="57" t="s">
        <v>143</v>
      </c>
      <c r="F20" s="57" t="s">
        <v>124</v>
      </c>
      <c r="G20" s="62">
        <v>50</v>
      </c>
      <c r="H20" s="63">
        <v>806.2</v>
      </c>
      <c r="I20" s="69">
        <f t="shared" si="2"/>
        <v>16.124000000000002</v>
      </c>
      <c r="J20" s="57" t="s">
        <v>144</v>
      </c>
      <c r="K20" s="58" t="s">
        <v>145</v>
      </c>
      <c r="L20" s="59">
        <v>45140</v>
      </c>
    </row>
    <row r="21" spans="2:12">
      <c r="B21" s="54"/>
      <c r="C21" s="54"/>
      <c r="D21" s="54"/>
      <c r="E21" s="54"/>
      <c r="F21" s="54"/>
      <c r="G21" s="54"/>
      <c r="H21" s="54"/>
      <c r="I21" s="54">
        <v>16.12</v>
      </c>
      <c r="J21" s="54"/>
      <c r="K21" s="54"/>
      <c r="L21" s="54"/>
    </row>
  </sheetData>
  <mergeCells count="3">
    <mergeCell ref="A1:L1"/>
    <mergeCell ref="A7:A14"/>
    <mergeCell ref="A3:A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2024-06-27T08:41:00Z</cp:lastPrinted>
  <dcterms:created xsi:type="dcterms:W3CDTF">2006-09-16T00:00:00Z</dcterms:created>
  <dcterms:modified xsi:type="dcterms:W3CDTF">2024-06-27T08:49:57Z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