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Контрактный управляющий\1ДДЮТ\2024\Компьютерный класс электрика 2024\"/>
    </mc:Choice>
  </mc:AlternateContent>
  <bookViews>
    <workbookView showVerticalScroll="0" xWindow="0" yWindow="0" windowWidth="23040" windowHeight="9372"/>
  </bookViews>
  <sheets>
    <sheet name="для извещения" sheetId="9" r:id="rId1"/>
  </sheets>
  <calcPr calcId="152511" fullPrecision="0"/>
</workbook>
</file>

<file path=xl/calcChain.xml><?xml version="1.0" encoding="utf-8"?>
<calcChain xmlns="http://schemas.openxmlformats.org/spreadsheetml/2006/main">
  <c r="Q9" i="9" l="1"/>
  <c r="Q10" i="9"/>
  <c r="Q11" i="9"/>
  <c r="Q12" i="9"/>
  <c r="Q13" i="9"/>
  <c r="Q14" i="9"/>
  <c r="Q15" i="9"/>
  <c r="Q16" i="9"/>
  <c r="Q17" i="9"/>
  <c r="Q18" i="9"/>
  <c r="Q19" i="9"/>
  <c r="Q20" i="9"/>
  <c r="Q21" i="9"/>
  <c r="Q22" i="9"/>
  <c r="Q23" i="9"/>
  <c r="Q26" i="9"/>
  <c r="Q27" i="9"/>
  <c r="Q28" i="9"/>
  <c r="Q29" i="9"/>
  <c r="Q30" i="9"/>
  <c r="Q31" i="9"/>
  <c r="Q32" i="9"/>
  <c r="Q8" i="9"/>
  <c r="U9" i="9"/>
  <c r="U10" i="9"/>
  <c r="U11" i="9"/>
  <c r="U12" i="9"/>
  <c r="U13" i="9"/>
  <c r="U14" i="9"/>
  <c r="U15" i="9"/>
  <c r="U16" i="9"/>
  <c r="U17" i="9"/>
  <c r="U18" i="9"/>
  <c r="U19" i="9"/>
  <c r="U20" i="9"/>
  <c r="U21" i="9"/>
  <c r="U22" i="9"/>
  <c r="U23" i="9"/>
  <c r="U26" i="9"/>
  <c r="U27" i="9"/>
  <c r="U28" i="9"/>
  <c r="U29" i="9"/>
  <c r="U30" i="9"/>
  <c r="U31" i="9"/>
  <c r="U32" i="9"/>
  <c r="U8" i="9"/>
  <c r="P9" i="9"/>
  <c r="P10" i="9"/>
  <c r="P11" i="9"/>
  <c r="P12" i="9"/>
  <c r="P13" i="9"/>
  <c r="P14" i="9"/>
  <c r="P15" i="9"/>
  <c r="P16" i="9"/>
  <c r="P17" i="9"/>
  <c r="P18" i="9"/>
  <c r="P19" i="9"/>
  <c r="P20" i="9"/>
  <c r="P21" i="9"/>
  <c r="P22" i="9"/>
  <c r="P23" i="9"/>
  <c r="P24" i="9"/>
  <c r="U24" i="9" s="1"/>
  <c r="P25" i="9"/>
  <c r="U25" i="9" s="1"/>
  <c r="P26" i="9"/>
  <c r="P27" i="9"/>
  <c r="P28" i="9"/>
  <c r="P29" i="9"/>
  <c r="P30" i="9"/>
  <c r="P31" i="9"/>
  <c r="P32" i="9"/>
  <c r="P8" i="9"/>
  <c r="R25" i="9"/>
  <c r="R24" i="9"/>
  <c r="R9" i="9"/>
  <c r="S9" i="9"/>
  <c r="T9" i="9"/>
  <c r="R10" i="9"/>
  <c r="S10" i="9"/>
  <c r="T10" i="9"/>
  <c r="R11" i="9"/>
  <c r="S11" i="9"/>
  <c r="T11" i="9"/>
  <c r="R12" i="9"/>
  <c r="S12" i="9"/>
  <c r="T12" i="9"/>
  <c r="R13" i="9"/>
  <c r="S13" i="9"/>
  <c r="T13" i="9"/>
  <c r="R14" i="9"/>
  <c r="S14" i="9"/>
  <c r="T14" i="9"/>
  <c r="T33" i="9" s="1"/>
  <c r="R15" i="9"/>
  <c r="S15" i="9"/>
  <c r="T15" i="9"/>
  <c r="R16" i="9"/>
  <c r="S16" i="9"/>
  <c r="T16" i="9"/>
  <c r="R17" i="9"/>
  <c r="S17" i="9"/>
  <c r="T17" i="9"/>
  <c r="R18" i="9"/>
  <c r="S18" i="9"/>
  <c r="T18" i="9"/>
  <c r="R19" i="9"/>
  <c r="S19" i="9"/>
  <c r="T19" i="9"/>
  <c r="R20" i="9"/>
  <c r="S20" i="9"/>
  <c r="T20" i="9"/>
  <c r="R21" i="9"/>
  <c r="S21" i="9"/>
  <c r="T21" i="9"/>
  <c r="R22" i="9"/>
  <c r="S22" i="9"/>
  <c r="T22" i="9"/>
  <c r="R23" i="9"/>
  <c r="S23" i="9"/>
  <c r="T23" i="9"/>
  <c r="S24" i="9"/>
  <c r="T24" i="9"/>
  <c r="S25" i="9"/>
  <c r="T25" i="9"/>
  <c r="R26" i="9"/>
  <c r="S26" i="9"/>
  <c r="T26" i="9"/>
  <c r="R27" i="9"/>
  <c r="S27" i="9"/>
  <c r="T27" i="9"/>
  <c r="R28" i="9"/>
  <c r="S28" i="9"/>
  <c r="T28" i="9"/>
  <c r="R29" i="9"/>
  <c r="S29" i="9"/>
  <c r="T29" i="9"/>
  <c r="R30" i="9"/>
  <c r="S30" i="9"/>
  <c r="T30" i="9"/>
  <c r="R31" i="9"/>
  <c r="S31" i="9"/>
  <c r="T31" i="9"/>
  <c r="R32" i="9"/>
  <c r="S32" i="9"/>
  <c r="T32" i="9"/>
  <c r="T8" i="9"/>
  <c r="S8" i="9"/>
  <c r="S33" i="9" s="1"/>
  <c r="R8" i="9"/>
  <c r="H8" i="9"/>
  <c r="K8" i="9"/>
  <c r="L8" i="9"/>
  <c r="N8" i="9"/>
  <c r="H9" i="9"/>
  <c r="K9" i="9"/>
  <c r="L9" i="9"/>
  <c r="N9" i="9"/>
  <c r="H10" i="9"/>
  <c r="K10" i="9"/>
  <c r="L10" i="9"/>
  <c r="N10" i="9"/>
  <c r="H11" i="9"/>
  <c r="K11" i="9"/>
  <c r="L11" i="9"/>
  <c r="N11" i="9"/>
  <c r="H12" i="9"/>
  <c r="K12" i="9"/>
  <c r="L12" i="9"/>
  <c r="N12" i="9"/>
  <c r="H13" i="9"/>
  <c r="K13" i="9"/>
  <c r="L13" i="9"/>
  <c r="N13" i="9"/>
  <c r="H14" i="9"/>
  <c r="K14" i="9"/>
  <c r="L14" i="9"/>
  <c r="N14" i="9"/>
  <c r="H15" i="9"/>
  <c r="K15" i="9"/>
  <c r="L15" i="9"/>
  <c r="N15" i="9"/>
  <c r="H16" i="9"/>
  <c r="K16" i="9"/>
  <c r="L16" i="9"/>
  <c r="M16" i="9" s="1"/>
  <c r="N16" i="9"/>
  <c r="H17" i="9"/>
  <c r="K17" i="9"/>
  <c r="L17" i="9"/>
  <c r="N17" i="9"/>
  <c r="H18" i="9"/>
  <c r="K18" i="9"/>
  <c r="L18" i="9"/>
  <c r="N18" i="9"/>
  <c r="H19" i="9"/>
  <c r="K19" i="9"/>
  <c r="L19" i="9"/>
  <c r="M19" i="9" s="1"/>
  <c r="N19" i="9"/>
  <c r="H20" i="9"/>
  <c r="K20" i="9"/>
  <c r="L20" i="9"/>
  <c r="N20" i="9"/>
  <c r="H21" i="9"/>
  <c r="K21" i="9"/>
  <c r="L21" i="9"/>
  <c r="N21" i="9"/>
  <c r="H22" i="9"/>
  <c r="K22" i="9"/>
  <c r="L22" i="9"/>
  <c r="N22" i="9"/>
  <c r="H23" i="9"/>
  <c r="K23" i="9"/>
  <c r="L23" i="9"/>
  <c r="M23" i="9" s="1"/>
  <c r="N23" i="9"/>
  <c r="H24" i="9"/>
  <c r="K24" i="9"/>
  <c r="L24" i="9"/>
  <c r="N24" i="9"/>
  <c r="H25" i="9"/>
  <c r="K25" i="9"/>
  <c r="L25" i="9"/>
  <c r="N25" i="9"/>
  <c r="H26" i="9"/>
  <c r="K26" i="9"/>
  <c r="L26" i="9"/>
  <c r="N26" i="9"/>
  <c r="H27" i="9"/>
  <c r="K27" i="9"/>
  <c r="L27" i="9"/>
  <c r="M27" i="9" s="1"/>
  <c r="N27" i="9"/>
  <c r="H28" i="9"/>
  <c r="K28" i="9"/>
  <c r="L28" i="9"/>
  <c r="M28" i="9" s="1"/>
  <c r="N28" i="9"/>
  <c r="H29" i="9"/>
  <c r="K29" i="9"/>
  <c r="L29" i="9"/>
  <c r="N29" i="9"/>
  <c r="H30" i="9"/>
  <c r="K30" i="9"/>
  <c r="L30" i="9"/>
  <c r="N30" i="9"/>
  <c r="H31" i="9"/>
  <c r="K31" i="9"/>
  <c r="L31" i="9"/>
  <c r="M31" i="9" s="1"/>
  <c r="N31" i="9"/>
  <c r="Q25" i="9" l="1"/>
  <c r="U33" i="9"/>
  <c r="Q24" i="9"/>
  <c r="R33" i="9"/>
  <c r="M24" i="9"/>
  <c r="M20" i="9"/>
  <c r="M12" i="9"/>
  <c r="M25" i="9"/>
  <c r="M17" i="9"/>
  <c r="M15" i="9"/>
  <c r="M11" i="9"/>
  <c r="M10" i="9"/>
  <c r="M18" i="9"/>
  <c r="M29" i="9"/>
  <c r="M13" i="9"/>
  <c r="M9" i="9"/>
  <c r="M26" i="9"/>
  <c r="M14" i="9"/>
  <c r="M21" i="9"/>
  <c r="M8" i="9"/>
  <c r="M22" i="9"/>
  <c r="M30" i="9"/>
  <c r="H32" i="9"/>
  <c r="K32" i="9"/>
  <c r="L32" i="9"/>
  <c r="N32" i="9"/>
  <c r="Q33" i="9" l="1"/>
  <c r="N33" i="9"/>
  <c r="M32" i="9"/>
</calcChain>
</file>

<file path=xl/sharedStrings.xml><?xml version="1.0" encoding="utf-8"?>
<sst xmlns="http://schemas.openxmlformats.org/spreadsheetml/2006/main" count="83" uniqueCount="58">
  <si>
    <t>№ п/п</t>
  </si>
  <si>
    <t>Среднее квадратичное отклонение</t>
  </si>
  <si>
    <t>8=3+4+5+6+7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</si>
  <si>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</si>
  <si>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</si>
  <si>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</si>
  <si>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</si>
  <si>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</si>
  <si>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</si>
  <si>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                  , руб.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</si>
  <si>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</si>
  <si>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</si>
  <si>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</si>
  <si>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</si>
  <si>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10 = кол-во ответов ИЦИ</t>
  </si>
  <si>
    <t>V - коэф-нт вариации</t>
  </si>
  <si>
    <r>
      <t xml:space="preserve">v - кол-во (объем) закупаемого товара (работы, услуги), </t>
    </r>
    <r>
      <rPr>
        <b/>
        <sz val="10"/>
        <rFont val="Times New Roman"/>
        <family val="1"/>
        <charset val="204"/>
      </rPr>
      <t>год.</t>
    </r>
  </si>
  <si>
    <t>ИЦИ №4</t>
  </si>
  <si>
    <t>ИЦИ №5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</si>
  <si>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5-и поставщикам (подрядчиков, исполнителей)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</si>
  <si>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 xml:space="preserve">  РАСЧЕТ НМЦК,руб</t>
  </si>
  <si>
    <t>Предельная цена за единицу по нормативу[1]</t>
  </si>
  <si>
    <t>Цена принимаемая к расчету за единицу товара</t>
  </si>
  <si>
    <t>16=МИН(15;11)</t>
  </si>
  <si>
    <t>итого:</t>
  </si>
  <si>
    <t>14=8*9/10</t>
  </si>
  <si>
    <t>Определение и обоснование НМЦК методом сопоставимых рыночных цен (анализ рынка) и нормативным методом</t>
  </si>
  <si>
    <t>[1] В целях применения нормативного метода используются предельные цены, установленные в соответствии со статьей 19 Федеральный закон от 05.04.2013 N 44-ФЗ"О контрактной системе в сфере закупок товаров, работ, услуг для обеспечения государственных и муниципальных нужд", Постановлением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услуг)»,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услуг».</t>
  </si>
  <si>
    <t xml:space="preserve">Исполнитель                                  </t>
  </si>
  <si>
    <t>Контрактный управляющий                                    М.И. Мошев</t>
  </si>
  <si>
    <t>Ответы на запрос получены от 3 поставщиков (подрядчиков, исполнителей).</t>
  </si>
  <si>
    <t>-</t>
  </si>
  <si>
    <t>VIVA Рамка-суппорт под 6 модулей PDA-ЗDN 100</t>
  </si>
  <si>
    <t>Светильник светодиодный ДВО-02 3640-ПРИЗМА 36Вт 230В
4000К 4020лм 110лм/Вт 595х595х19</t>
  </si>
  <si>
    <t>Изолента ПВХ серо-стальная 19мм 20м</t>
  </si>
  <si>
    <t>Шина соединительная PIN(штырь)-1Р-63А</t>
  </si>
  <si>
    <t>Выключатель автоматический двухполюсный (АВ) С 25А 2P 6kA 230В City9</t>
  </si>
  <si>
    <t>Выключатель автоматический однополюсный (АВ) С 16А 1P 6kA 230В City9</t>
  </si>
  <si>
    <t>Лента перфорированная 12х0.55 волна</t>
  </si>
  <si>
    <t>Саморез металл/металл 4.2х32 острый цинк</t>
  </si>
  <si>
    <t>Саморез гипсокартон/дерево 3,5х32 черный</t>
  </si>
  <si>
    <t>Дюбель NAT8</t>
  </si>
  <si>
    <t>Разъем RJ-45 категория 5е экранированный</t>
  </si>
  <si>
    <t>Изолента ПВХ черная 19мм 20м Safeline</t>
  </si>
  <si>
    <t>Колпачок изолирующий для разъема RJ-45 ПВХ серый</t>
  </si>
  <si>
    <t>Кабель ВВГнг-LS 3х2,5</t>
  </si>
  <si>
    <t>Витая пара FTP 4 пары AWG 24 Cat.5e внутренняя CCA (FTP 4x2x0,5 In/CCA)</t>
  </si>
  <si>
    <t>Угол 100x80мм внешний изменяемый 70-120 градусов</t>
  </si>
  <si>
    <t>Угол плоский Г-образный 100x80 NPAN IN-Liner</t>
  </si>
  <si>
    <t>Угол внутренний изменяемый 100x80 70-120 градусов NIAV</t>
  </si>
  <si>
    <t>Заглушка для кабель-канала 100x80 торцевая LАN In-liner</t>
  </si>
  <si>
    <t>VIVA Заглушка 1 модуль</t>
  </si>
  <si>
    <t>VIVA Розетка компьютерная RJ45 1 модуль категория 5е белая</t>
  </si>
  <si>
    <t>VIVA Розетка силовая с заземлением белая</t>
  </si>
  <si>
    <t>Кабель-канал 100х80 ТА-G IN-Liner</t>
  </si>
  <si>
    <t>Щит распределительный навесной белый City9 (ЩРн-П-18) дверь прозрачная на 18 модулей IP40</t>
  </si>
  <si>
    <t>Минимальное предложение</t>
  </si>
  <si>
    <t>И.о. директора                                        Е.В. Фролова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</si>
</sst>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21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rgb="FF444444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1">
    <xf numFmtId="0" fontId="0" fillId="0" borderId="0" xfId="0"/>
    <xf numFmtId="0" fontId="8" fillId="0" borderId="0" xfId="0" applyFont="1" applyAlignment="1">
      <alignment vertical="center" wrapText="1"/>
    </xf>
    <xf numFmtId="4" fontId="8" fillId="0" borderId="0" xfId="0" applyNumberFormat="1" applyFont="1" applyAlignment="1">
      <alignment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4" fontId="10" fillId="2" borderId="3" xfId="0" applyNumberFormat="1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right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10" fontId="12" fillId="0" borderId="1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0" fillId="0" borderId="0" xfId="0" applyFill="1"/>
    <xf numFmtId="0" fontId="10" fillId="2" borderId="2" xfId="0" applyFont="1" applyFill="1" applyBorder="1" applyAlignment="1">
      <alignment horizontal="center" vertical="center" wrapText="1"/>
    </xf>
    <xf numFmtId="0" fontId="8" fillId="0" borderId="0" xfId="0" applyFont="1"/>
    <xf numFmtId="0" fontId="16" fillId="2" borderId="0" xfId="0" applyFont="1" applyFill="1" applyBorder="1" applyAlignment="1">
      <alignment horizontal="right" vertical="center" wrapText="1" indent="1"/>
    </xf>
    <xf numFmtId="2" fontId="15" fillId="2" borderId="0" xfId="0" applyNumberFormat="1" applyFont="1" applyFill="1" applyBorder="1" applyAlignment="1">
      <alignment vertical="top" wrapText="1" indent="1"/>
    </xf>
    <xf numFmtId="0" fontId="0" fillId="0" borderId="1" xfId="0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12" fillId="2" borderId="2" xfId="0" applyFont="1" applyFill="1" applyBorder="1" applyAlignment="1">
      <alignment horizontal="left" vertical="center" wrapText="1"/>
    </xf>
    <xf numFmtId="164" fontId="12" fillId="2" borderId="2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" fontId="20" fillId="0" borderId="1" xfId="1" applyNumberFormat="1" applyFont="1" applyBorder="1" applyAlignment="1">
      <alignment horizontal="center" vertical="center" wrapText="1"/>
    </xf>
    <xf numFmtId="4" fontId="20" fillId="3" borderId="1" xfId="1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2" fontId="10" fillId="2" borderId="1" xfId="0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4" fontId="18" fillId="0" borderId="6" xfId="0" applyNumberFormat="1" applyFont="1" applyFill="1" applyBorder="1" applyAlignment="1">
      <alignment horizontal="right" vertical="top" wrapText="1"/>
    </xf>
    <xf numFmtId="4" fontId="18" fillId="0" borderId="4" xfId="0" applyNumberFormat="1" applyFont="1" applyFill="1" applyBorder="1" applyAlignment="1">
      <alignment horizontal="right" vertical="top" wrapText="1"/>
    </xf>
    <xf numFmtId="0" fontId="19" fillId="0" borderId="0" xfId="0" applyFont="1" applyAlignment="1">
      <alignment horizontal="left" vertical="top" wrapText="1"/>
    </xf>
    <xf numFmtId="0" fontId="13" fillId="0" borderId="6" xfId="0" applyFont="1" applyBorder="1" applyAlignment="1">
      <alignment horizontal="right" vertical="center" wrapText="1"/>
    </xf>
    <xf numFmtId="0" fontId="13" fillId="0" borderId="4" xfId="0" applyFont="1" applyBorder="1" applyAlignment="1">
      <alignment horizontal="right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5</xdr:row>
      <xdr:rowOff>409575</xdr:rowOff>
    </xdr:from>
    <xdr:to>
      <xdr:col>7</xdr:col>
      <xdr:colOff>561975</xdr:colOff>
      <xdr:row>5</xdr:row>
      <xdr:rowOff>790575</xdr:rowOff>
    </xdr:to>
    <xdr:pic>
      <xdr:nvPicPr>
        <xdr:cNvPr id="3311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667250" y="3181350"/>
          <a:ext cx="4476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5</xdr:row>
      <xdr:rowOff>152400</xdr:rowOff>
    </xdr:from>
    <xdr:to>
      <xdr:col>13</xdr:col>
      <xdr:colOff>1047750</xdr:colOff>
      <xdr:row>5</xdr:row>
      <xdr:rowOff>561975</xdr:rowOff>
    </xdr:to>
    <xdr:pic>
      <xdr:nvPicPr>
        <xdr:cNvPr id="3311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001125" y="2924175"/>
          <a:ext cx="9810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590550</xdr:rowOff>
    </xdr:from>
    <xdr:to>
      <xdr:col>11</xdr:col>
      <xdr:colOff>866775</xdr:colOff>
      <xdr:row>5</xdr:row>
      <xdr:rowOff>1085850</xdr:rowOff>
    </xdr:to>
    <xdr:pic>
      <xdr:nvPicPr>
        <xdr:cNvPr id="331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3362325"/>
          <a:ext cx="8382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876300</xdr:rowOff>
    </xdr:from>
    <xdr:to>
      <xdr:col>12</xdr:col>
      <xdr:colOff>704850</xdr:colOff>
      <xdr:row>5</xdr:row>
      <xdr:rowOff>1247775</xdr:rowOff>
    </xdr:to>
    <xdr:pic>
      <xdr:nvPicPr>
        <xdr:cNvPr id="331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8650" y="3648075"/>
          <a:ext cx="638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285750</xdr:rowOff>
    </xdr:from>
    <xdr:to>
      <xdr:col>10</xdr:col>
      <xdr:colOff>485775</xdr:colOff>
      <xdr:row>6</xdr:row>
      <xdr:rowOff>533400</xdr:rowOff>
    </xdr:to>
    <xdr:pic>
      <xdr:nvPicPr>
        <xdr:cNvPr id="3311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48475" y="4352925"/>
          <a:ext cx="2667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4</xdr:row>
      <xdr:rowOff>238125</xdr:rowOff>
    </xdr:from>
    <xdr:to>
      <xdr:col>13</xdr:col>
      <xdr:colOff>647700</xdr:colOff>
      <xdr:row>4</xdr:row>
      <xdr:rowOff>571500</xdr:rowOff>
    </xdr:to>
    <xdr:pic>
      <xdr:nvPicPr>
        <xdr:cNvPr id="3311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982075" y="21336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32</xdr:row>
      <xdr:rowOff>9525</xdr:rowOff>
    </xdr:from>
    <xdr:to>
      <xdr:col>12</xdr:col>
      <xdr:colOff>647700</xdr:colOff>
      <xdr:row>33</xdr:row>
      <xdr:rowOff>78105</xdr:rowOff>
    </xdr:to>
    <xdr:pic>
      <xdr:nvPicPr>
        <xdr:cNvPr id="3311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8277225" y="52482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640080</xdr:colOff>
      <xdr:row>32</xdr:row>
      <xdr:rowOff>68580</xdr:rowOff>
    </xdr:from>
    <xdr:to>
      <xdr:col>15</xdr:col>
      <xdr:colOff>289560</xdr:colOff>
      <xdr:row>33</xdr:row>
      <xdr:rowOff>114300</xdr:rowOff>
    </xdr:to>
    <xdr:pic>
      <xdr:nvPicPr>
        <xdr:cNvPr id="9" name="Picture 1" descr="C:\Temp\KClipboardExport\7d4qbwfz.gif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237" r="68932" b="32678"/>
        <a:stretch/>
      </xdr:blipFill>
      <xdr:spPr bwMode="auto">
        <a:xfrm>
          <a:off x="12222480" y="5204460"/>
          <a:ext cx="44958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U41"/>
  <sheetViews>
    <sheetView tabSelected="1" topLeftCell="A28" zoomScaleNormal="100" workbookViewId="0">
      <selection activeCell="L44" sqref="L44"/>
    </sheetView>
  </sheetViews>
  <sheetFormatPr defaultRowHeight="14.4" x14ac:dyDescent="0.3"/>
  <cols>
    <col min="1" max="1" width="3.5546875" customWidth="1"/>
    <col min="2" max="2" width="26.44140625" customWidth="1"/>
    <col min="3" max="5" width="10.33203125" bestFit="1" customWidth="1"/>
    <col min="6" max="7" width="9.33203125" bestFit="1" customWidth="1"/>
    <col min="8" max="8" width="11.33203125" bestFit="1" customWidth="1"/>
    <col min="9" max="9" width="8.6640625" customWidth="1"/>
    <col min="10" max="10" width="9.6640625" customWidth="1"/>
    <col min="11" max="11" width="10.109375" customWidth="1"/>
    <col min="12" max="12" width="13.109375" customWidth="1"/>
    <col min="13" max="13" width="11.33203125" customWidth="1"/>
    <col min="14" max="14" width="16.109375" customWidth="1"/>
    <col min="15" max="17" width="11.6640625" customWidth="1"/>
    <col min="18" max="20" width="9.88671875" hidden="1" customWidth="1"/>
    <col min="21" max="21" width="9.44140625" hidden="1" customWidth="1"/>
  </cols>
  <sheetData>
    <row r="1" spans="1:21" ht="33.75" customHeight="1" x14ac:dyDescent="0.3">
      <c r="A1" s="40" t="s">
        <v>26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</row>
    <row r="2" spans="1:21" ht="43.5" customHeight="1" x14ac:dyDescent="0.3">
      <c r="A2" s="50" t="s">
        <v>8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</row>
    <row r="3" spans="1:21" ht="49.5" customHeight="1" x14ac:dyDescent="0.3">
      <c r="A3" s="41" t="s">
        <v>19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</row>
    <row r="4" spans="1:21" ht="22.5" customHeight="1" x14ac:dyDescent="0.3">
      <c r="A4" s="41" t="s">
        <v>30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</row>
    <row r="5" spans="1:21" ht="69" customHeight="1" x14ac:dyDescent="0.3">
      <c r="A5" s="42" t="s">
        <v>0</v>
      </c>
      <c r="B5" s="44" t="s">
        <v>4</v>
      </c>
      <c r="C5" s="46" t="s">
        <v>13</v>
      </c>
      <c r="D5" s="47"/>
      <c r="E5" s="47"/>
      <c r="F5" s="47"/>
      <c r="G5" s="47"/>
      <c r="H5" s="48"/>
      <c r="I5" s="44" t="s">
        <v>16</v>
      </c>
      <c r="J5" s="44" t="s">
        <v>5</v>
      </c>
      <c r="K5" s="39" t="s">
        <v>3</v>
      </c>
      <c r="L5" s="39"/>
      <c r="M5" s="39"/>
      <c r="N5" s="3" t="s">
        <v>9</v>
      </c>
      <c r="O5" s="33" t="s">
        <v>20</v>
      </c>
      <c r="P5" s="33"/>
      <c r="Q5" s="33"/>
    </row>
    <row r="6" spans="1:21" ht="105.6" x14ac:dyDescent="0.3">
      <c r="A6" s="43"/>
      <c r="B6" s="45"/>
      <c r="C6" s="14" t="s">
        <v>10</v>
      </c>
      <c r="D6" s="14" t="s">
        <v>11</v>
      </c>
      <c r="E6" s="16" t="s">
        <v>12</v>
      </c>
      <c r="F6" s="18" t="s">
        <v>17</v>
      </c>
      <c r="G6" s="18" t="s">
        <v>18</v>
      </c>
      <c r="H6" s="4"/>
      <c r="I6" s="49"/>
      <c r="J6" s="49"/>
      <c r="K6" s="9" t="s">
        <v>6</v>
      </c>
      <c r="L6" s="12" t="s">
        <v>1</v>
      </c>
      <c r="M6" s="12" t="s">
        <v>15</v>
      </c>
      <c r="N6" s="5"/>
      <c r="O6" s="12" t="s">
        <v>21</v>
      </c>
      <c r="P6" s="12" t="s">
        <v>22</v>
      </c>
      <c r="Q6" s="12" t="s">
        <v>56</v>
      </c>
    </row>
    <row r="7" spans="1:21" ht="55.2" x14ac:dyDescent="0.3">
      <c r="A7" s="6">
        <v>1</v>
      </c>
      <c r="B7" s="15">
        <v>2</v>
      </c>
      <c r="C7" s="15">
        <v>3</v>
      </c>
      <c r="D7" s="15">
        <v>4</v>
      </c>
      <c r="E7" s="15">
        <v>5</v>
      </c>
      <c r="F7" s="15">
        <v>6</v>
      </c>
      <c r="G7" s="15">
        <v>7</v>
      </c>
      <c r="H7" s="6" t="s">
        <v>2</v>
      </c>
      <c r="I7" s="6">
        <v>9</v>
      </c>
      <c r="J7" s="6" t="s">
        <v>14</v>
      </c>
      <c r="K7" s="10" t="s">
        <v>7</v>
      </c>
      <c r="L7" s="10">
        <v>12</v>
      </c>
      <c r="M7" s="10">
        <v>13</v>
      </c>
      <c r="N7" s="6" t="s">
        <v>25</v>
      </c>
      <c r="O7" s="10">
        <v>15</v>
      </c>
      <c r="P7" s="10" t="s">
        <v>23</v>
      </c>
      <c r="Q7" s="22">
        <v>17</v>
      </c>
    </row>
    <row r="8" spans="1:21" ht="26.4" x14ac:dyDescent="0.3">
      <c r="A8" s="26">
        <v>1</v>
      </c>
      <c r="B8" s="24" t="s">
        <v>32</v>
      </c>
      <c r="C8" s="27">
        <v>312.64999999999998</v>
      </c>
      <c r="D8" s="27">
        <v>371.43</v>
      </c>
      <c r="E8" s="28">
        <v>343.92</v>
      </c>
      <c r="F8" s="25"/>
      <c r="G8" s="25"/>
      <c r="H8" s="11">
        <f t="shared" ref="H8:H31" si="0">SUM(C8:G8)</f>
        <v>1028</v>
      </c>
      <c r="I8" s="29">
        <v>12</v>
      </c>
      <c r="J8" s="29">
        <v>3</v>
      </c>
      <c r="K8" s="11">
        <f t="shared" ref="K8:K31" si="1">AVERAGE(C8:G8)</f>
        <v>342.67</v>
      </c>
      <c r="L8" s="11">
        <f t="shared" ref="L8:L31" si="2">STDEV(C8:G8)</f>
        <v>29.41</v>
      </c>
      <c r="M8" s="13">
        <f t="shared" ref="M8:M31" si="3">L8/K8</f>
        <v>8.5800000000000001E-2</v>
      </c>
      <c r="N8" s="11">
        <f t="shared" ref="N8:N31" si="4">(I8/J8)*(C8+D8+E8+F8+G8)</f>
        <v>4112</v>
      </c>
      <c r="O8" s="11" t="s">
        <v>31</v>
      </c>
      <c r="P8" s="11">
        <f>MIN(C8:E8,O8)</f>
        <v>312.64999999999998</v>
      </c>
      <c r="Q8" s="30">
        <f>I8*P8</f>
        <v>3751.8</v>
      </c>
      <c r="R8" s="31">
        <f>C8*I8</f>
        <v>3751.8</v>
      </c>
      <c r="S8" s="31">
        <f>D8*I8</f>
        <v>4457.16</v>
      </c>
      <c r="T8" s="31">
        <f>E8*I8</f>
        <v>4127.04</v>
      </c>
      <c r="U8" s="31">
        <f>I8*P8</f>
        <v>3751.8</v>
      </c>
    </row>
    <row r="9" spans="1:21" ht="26.4" x14ac:dyDescent="0.3">
      <c r="A9" s="26">
        <v>2</v>
      </c>
      <c r="B9" s="24" t="s">
        <v>54</v>
      </c>
      <c r="C9" s="27">
        <v>1597.33</v>
      </c>
      <c r="D9" s="27">
        <v>1897.63</v>
      </c>
      <c r="E9" s="28">
        <v>1757.06</v>
      </c>
      <c r="F9" s="25"/>
      <c r="G9" s="25"/>
      <c r="H9" s="11">
        <f t="shared" si="0"/>
        <v>5252.02</v>
      </c>
      <c r="I9" s="29">
        <v>32</v>
      </c>
      <c r="J9" s="29">
        <v>3</v>
      </c>
      <c r="K9" s="11">
        <f t="shared" si="1"/>
        <v>1750.67</v>
      </c>
      <c r="L9" s="11">
        <f t="shared" si="2"/>
        <v>150.25</v>
      </c>
      <c r="M9" s="13">
        <f t="shared" si="3"/>
        <v>8.5800000000000001E-2</v>
      </c>
      <c r="N9" s="11">
        <f t="shared" si="4"/>
        <v>56021.55</v>
      </c>
      <c r="O9" s="11" t="s">
        <v>31</v>
      </c>
      <c r="P9" s="11">
        <f t="shared" ref="P9:P32" si="5">MIN(C9:E9,O9)</f>
        <v>1597.33</v>
      </c>
      <c r="Q9" s="30">
        <f t="shared" ref="Q9:Q32" si="6">I9*P9</f>
        <v>51114.559999999998</v>
      </c>
      <c r="R9" s="31">
        <f t="shared" ref="R9:R32" si="7">C9*I9</f>
        <v>51114.559999999998</v>
      </c>
      <c r="S9" s="31">
        <f t="shared" ref="S9:S32" si="8">D9*I9</f>
        <v>60724.160000000003</v>
      </c>
      <c r="T9" s="31">
        <f t="shared" ref="T9:T32" si="9">E9*I9</f>
        <v>56225.919999999998</v>
      </c>
      <c r="U9" s="31">
        <f t="shared" ref="U9:U32" si="10">I9*P9</f>
        <v>51114.559999999998</v>
      </c>
    </row>
    <row r="10" spans="1:21" ht="26.4" x14ac:dyDescent="0.3">
      <c r="A10" s="26">
        <v>3</v>
      </c>
      <c r="B10" s="24" t="s">
        <v>53</v>
      </c>
      <c r="C10" s="27">
        <v>615.19000000000005</v>
      </c>
      <c r="D10" s="27">
        <v>730.85</v>
      </c>
      <c r="E10" s="28">
        <v>676.71</v>
      </c>
      <c r="F10" s="25"/>
      <c r="G10" s="25"/>
      <c r="H10" s="11">
        <f t="shared" si="0"/>
        <v>2022.75</v>
      </c>
      <c r="I10" s="29">
        <v>24</v>
      </c>
      <c r="J10" s="29">
        <v>3</v>
      </c>
      <c r="K10" s="11">
        <f t="shared" si="1"/>
        <v>674.25</v>
      </c>
      <c r="L10" s="11">
        <f t="shared" si="2"/>
        <v>57.87</v>
      </c>
      <c r="M10" s="13">
        <f t="shared" si="3"/>
        <v>8.5800000000000001E-2</v>
      </c>
      <c r="N10" s="11">
        <f t="shared" si="4"/>
        <v>16182</v>
      </c>
      <c r="O10" s="11" t="s">
        <v>31</v>
      </c>
      <c r="P10" s="11">
        <f t="shared" si="5"/>
        <v>615.19000000000005</v>
      </c>
      <c r="Q10" s="30">
        <f t="shared" si="6"/>
        <v>14764.56</v>
      </c>
      <c r="R10" s="31">
        <f t="shared" si="7"/>
        <v>14764.56</v>
      </c>
      <c r="S10" s="31">
        <f t="shared" si="8"/>
        <v>17540.400000000001</v>
      </c>
      <c r="T10" s="31">
        <f t="shared" si="9"/>
        <v>16241.04</v>
      </c>
      <c r="U10" s="31">
        <f t="shared" si="10"/>
        <v>14764.56</v>
      </c>
    </row>
    <row r="11" spans="1:21" ht="39.6" x14ac:dyDescent="0.3">
      <c r="A11" s="26">
        <v>4</v>
      </c>
      <c r="B11" s="24" t="s">
        <v>52</v>
      </c>
      <c r="C11" s="27">
        <v>411.86</v>
      </c>
      <c r="D11" s="27">
        <v>489.29</v>
      </c>
      <c r="E11" s="28">
        <v>453.05</v>
      </c>
      <c r="F11" s="25"/>
      <c r="G11" s="25"/>
      <c r="H11" s="11">
        <f t="shared" si="0"/>
        <v>1354.2</v>
      </c>
      <c r="I11" s="29">
        <v>12</v>
      </c>
      <c r="J11" s="29">
        <v>3</v>
      </c>
      <c r="K11" s="11">
        <f t="shared" si="1"/>
        <v>451.4</v>
      </c>
      <c r="L11" s="11">
        <f t="shared" si="2"/>
        <v>38.74</v>
      </c>
      <c r="M11" s="13">
        <f t="shared" si="3"/>
        <v>8.5800000000000001E-2</v>
      </c>
      <c r="N11" s="11">
        <f t="shared" si="4"/>
        <v>5416.8</v>
      </c>
      <c r="O11" s="11" t="s">
        <v>31</v>
      </c>
      <c r="P11" s="11">
        <f t="shared" si="5"/>
        <v>411.86</v>
      </c>
      <c r="Q11" s="30">
        <f t="shared" si="6"/>
        <v>4942.32</v>
      </c>
      <c r="R11" s="31">
        <f t="shared" si="7"/>
        <v>4942.32</v>
      </c>
      <c r="S11" s="31">
        <f t="shared" si="8"/>
        <v>5871.48</v>
      </c>
      <c r="T11" s="31">
        <f t="shared" si="9"/>
        <v>5436.6</v>
      </c>
      <c r="U11" s="31">
        <f t="shared" si="10"/>
        <v>4942.32</v>
      </c>
    </row>
    <row r="12" spans="1:21" x14ac:dyDescent="0.3">
      <c r="A12" s="26">
        <v>5</v>
      </c>
      <c r="B12" s="24" t="s">
        <v>51</v>
      </c>
      <c r="C12" s="27">
        <v>51.29</v>
      </c>
      <c r="D12" s="27">
        <v>60.93</v>
      </c>
      <c r="E12" s="28">
        <v>56.42</v>
      </c>
      <c r="F12" s="25"/>
      <c r="G12" s="25"/>
      <c r="H12" s="11">
        <f t="shared" si="0"/>
        <v>168.64</v>
      </c>
      <c r="I12" s="29">
        <v>12</v>
      </c>
      <c r="J12" s="29">
        <v>3</v>
      </c>
      <c r="K12" s="11">
        <f t="shared" si="1"/>
        <v>56.21</v>
      </c>
      <c r="L12" s="11">
        <f t="shared" si="2"/>
        <v>4.82</v>
      </c>
      <c r="M12" s="13">
        <f t="shared" si="3"/>
        <v>8.5699999999999998E-2</v>
      </c>
      <c r="N12" s="11">
        <f t="shared" si="4"/>
        <v>674.56</v>
      </c>
      <c r="O12" s="11" t="s">
        <v>31</v>
      </c>
      <c r="P12" s="11">
        <f t="shared" si="5"/>
        <v>51.29</v>
      </c>
      <c r="Q12" s="30">
        <f t="shared" si="6"/>
        <v>615.48</v>
      </c>
      <c r="R12" s="31">
        <f t="shared" si="7"/>
        <v>615.48</v>
      </c>
      <c r="S12" s="31">
        <f t="shared" si="8"/>
        <v>731.16</v>
      </c>
      <c r="T12" s="31">
        <f t="shared" si="9"/>
        <v>677.04</v>
      </c>
      <c r="U12" s="31">
        <f t="shared" si="10"/>
        <v>615.48</v>
      </c>
    </row>
    <row r="13" spans="1:21" ht="26.4" x14ac:dyDescent="0.3">
      <c r="A13" s="26">
        <v>6</v>
      </c>
      <c r="B13" s="24" t="s">
        <v>50</v>
      </c>
      <c r="C13" s="27">
        <v>429.42</v>
      </c>
      <c r="D13" s="27">
        <v>510.15</v>
      </c>
      <c r="E13" s="28">
        <v>472.36</v>
      </c>
      <c r="F13" s="25"/>
      <c r="G13" s="25"/>
      <c r="H13" s="11">
        <f t="shared" si="0"/>
        <v>1411.93</v>
      </c>
      <c r="I13" s="29">
        <v>2</v>
      </c>
      <c r="J13" s="29">
        <v>3</v>
      </c>
      <c r="K13" s="11">
        <f t="shared" si="1"/>
        <v>470.64</v>
      </c>
      <c r="L13" s="11">
        <f t="shared" si="2"/>
        <v>40.39</v>
      </c>
      <c r="M13" s="13">
        <f t="shared" si="3"/>
        <v>8.5800000000000001E-2</v>
      </c>
      <c r="N13" s="11">
        <f t="shared" si="4"/>
        <v>941.29</v>
      </c>
      <c r="O13" s="11" t="s">
        <v>31</v>
      </c>
      <c r="P13" s="11">
        <f t="shared" si="5"/>
        <v>429.42</v>
      </c>
      <c r="Q13" s="30">
        <f t="shared" si="6"/>
        <v>858.84</v>
      </c>
      <c r="R13" s="31">
        <f t="shared" si="7"/>
        <v>858.84</v>
      </c>
      <c r="S13" s="31">
        <f t="shared" si="8"/>
        <v>1020.3</v>
      </c>
      <c r="T13" s="31">
        <f t="shared" si="9"/>
        <v>944.72</v>
      </c>
      <c r="U13" s="31">
        <f t="shared" si="10"/>
        <v>858.84</v>
      </c>
    </row>
    <row r="14" spans="1:21" ht="26.4" x14ac:dyDescent="0.3">
      <c r="A14" s="26">
        <v>7</v>
      </c>
      <c r="B14" s="24" t="s">
        <v>49</v>
      </c>
      <c r="C14" s="27">
        <v>1063.74</v>
      </c>
      <c r="D14" s="27">
        <v>1263.72</v>
      </c>
      <c r="E14" s="28">
        <v>1170.1099999999999</v>
      </c>
      <c r="F14" s="25"/>
      <c r="G14" s="25"/>
      <c r="H14" s="11">
        <f t="shared" si="0"/>
        <v>3497.57</v>
      </c>
      <c r="I14" s="29">
        <v>9</v>
      </c>
      <c r="J14" s="29">
        <v>3</v>
      </c>
      <c r="K14" s="11">
        <f t="shared" si="1"/>
        <v>1165.8599999999999</v>
      </c>
      <c r="L14" s="11">
        <f t="shared" si="2"/>
        <v>100.06</v>
      </c>
      <c r="M14" s="13">
        <f t="shared" si="3"/>
        <v>8.5800000000000001E-2</v>
      </c>
      <c r="N14" s="11">
        <f t="shared" si="4"/>
        <v>10492.71</v>
      </c>
      <c r="O14" s="11" t="s">
        <v>31</v>
      </c>
      <c r="P14" s="11">
        <f t="shared" si="5"/>
        <v>1063.74</v>
      </c>
      <c r="Q14" s="30">
        <f t="shared" si="6"/>
        <v>9573.66</v>
      </c>
      <c r="R14" s="31">
        <f t="shared" si="7"/>
        <v>9573.66</v>
      </c>
      <c r="S14" s="31">
        <f t="shared" si="8"/>
        <v>11373.48</v>
      </c>
      <c r="T14" s="31">
        <f t="shared" si="9"/>
        <v>10530.99</v>
      </c>
      <c r="U14" s="31">
        <f t="shared" si="10"/>
        <v>9573.66</v>
      </c>
    </row>
    <row r="15" spans="1:21" ht="26.4" x14ac:dyDescent="0.3">
      <c r="A15" s="26">
        <v>8</v>
      </c>
      <c r="B15" s="24" t="s">
        <v>48</v>
      </c>
      <c r="C15" s="27">
        <v>1035.58</v>
      </c>
      <c r="D15" s="27">
        <v>1230.27</v>
      </c>
      <c r="E15" s="28">
        <v>1139.1400000000001</v>
      </c>
      <c r="F15" s="25"/>
      <c r="G15" s="25"/>
      <c r="H15" s="11">
        <f t="shared" si="0"/>
        <v>3404.99</v>
      </c>
      <c r="I15" s="29">
        <v>2</v>
      </c>
      <c r="J15" s="29">
        <v>3</v>
      </c>
      <c r="K15" s="11">
        <f t="shared" si="1"/>
        <v>1135</v>
      </c>
      <c r="L15" s="11">
        <f t="shared" si="2"/>
        <v>97.41</v>
      </c>
      <c r="M15" s="13">
        <f t="shared" si="3"/>
        <v>8.5800000000000001E-2</v>
      </c>
      <c r="N15" s="11">
        <f t="shared" si="4"/>
        <v>2269.9899999999998</v>
      </c>
      <c r="O15" s="11" t="s">
        <v>31</v>
      </c>
      <c r="P15" s="11">
        <f t="shared" si="5"/>
        <v>1035.58</v>
      </c>
      <c r="Q15" s="30">
        <f t="shared" si="6"/>
        <v>2071.16</v>
      </c>
      <c r="R15" s="31">
        <f t="shared" si="7"/>
        <v>2071.16</v>
      </c>
      <c r="S15" s="31">
        <f t="shared" si="8"/>
        <v>2460.54</v>
      </c>
      <c r="T15" s="31">
        <f t="shared" si="9"/>
        <v>2278.2800000000002</v>
      </c>
      <c r="U15" s="31">
        <f t="shared" si="10"/>
        <v>2071.16</v>
      </c>
    </row>
    <row r="16" spans="1:21" ht="26.4" x14ac:dyDescent="0.3">
      <c r="A16" s="26">
        <v>9</v>
      </c>
      <c r="B16" s="24" t="s">
        <v>47</v>
      </c>
      <c r="C16" s="27">
        <v>1408.4</v>
      </c>
      <c r="D16" s="27">
        <v>1673.18</v>
      </c>
      <c r="E16" s="28">
        <v>1549.24</v>
      </c>
      <c r="F16" s="25"/>
      <c r="G16" s="25"/>
      <c r="H16" s="11">
        <f t="shared" si="0"/>
        <v>4630.82</v>
      </c>
      <c r="I16" s="29">
        <v>8</v>
      </c>
      <c r="J16" s="29">
        <v>3</v>
      </c>
      <c r="K16" s="11">
        <f t="shared" si="1"/>
        <v>1543.61</v>
      </c>
      <c r="L16" s="11">
        <f t="shared" si="2"/>
        <v>132.47999999999999</v>
      </c>
      <c r="M16" s="13">
        <f t="shared" si="3"/>
        <v>8.5800000000000001E-2</v>
      </c>
      <c r="N16" s="11">
        <f t="shared" si="4"/>
        <v>12348.85</v>
      </c>
      <c r="O16" s="11" t="s">
        <v>31</v>
      </c>
      <c r="P16" s="11">
        <f t="shared" si="5"/>
        <v>1408.4</v>
      </c>
      <c r="Q16" s="30">
        <f t="shared" si="6"/>
        <v>11267.2</v>
      </c>
      <c r="R16" s="31">
        <f t="shared" si="7"/>
        <v>11267.2</v>
      </c>
      <c r="S16" s="31">
        <f t="shared" si="8"/>
        <v>13385.44</v>
      </c>
      <c r="T16" s="31">
        <f t="shared" si="9"/>
        <v>12393.92</v>
      </c>
      <c r="U16" s="31">
        <f t="shared" si="10"/>
        <v>11267.2</v>
      </c>
    </row>
    <row r="17" spans="1:21" ht="39.6" x14ac:dyDescent="0.3">
      <c r="A17" s="26">
        <v>10</v>
      </c>
      <c r="B17" s="24" t="s">
        <v>46</v>
      </c>
      <c r="C17" s="27">
        <v>28.88</v>
      </c>
      <c r="D17" s="27">
        <v>34.31</v>
      </c>
      <c r="E17" s="28">
        <v>31.77</v>
      </c>
      <c r="F17" s="25"/>
      <c r="G17" s="25"/>
      <c r="H17" s="11">
        <f t="shared" si="0"/>
        <v>94.96</v>
      </c>
      <c r="I17" s="29">
        <v>305</v>
      </c>
      <c r="J17" s="29">
        <v>3</v>
      </c>
      <c r="K17" s="11">
        <f t="shared" si="1"/>
        <v>31.65</v>
      </c>
      <c r="L17" s="11">
        <f t="shared" si="2"/>
        <v>2.72</v>
      </c>
      <c r="M17" s="13">
        <f t="shared" si="3"/>
        <v>8.5900000000000004E-2</v>
      </c>
      <c r="N17" s="11">
        <f t="shared" si="4"/>
        <v>9654.27</v>
      </c>
      <c r="O17" s="11" t="s">
        <v>31</v>
      </c>
      <c r="P17" s="11">
        <f t="shared" si="5"/>
        <v>28.88</v>
      </c>
      <c r="Q17" s="30">
        <f t="shared" si="6"/>
        <v>8808.4</v>
      </c>
      <c r="R17" s="31">
        <f t="shared" si="7"/>
        <v>8808.4</v>
      </c>
      <c r="S17" s="31">
        <f t="shared" si="8"/>
        <v>10464.549999999999</v>
      </c>
      <c r="T17" s="31">
        <f t="shared" si="9"/>
        <v>9689.85</v>
      </c>
      <c r="U17" s="31">
        <f t="shared" si="10"/>
        <v>8808.4</v>
      </c>
    </row>
    <row r="18" spans="1:21" x14ac:dyDescent="0.3">
      <c r="A18" s="26">
        <v>11</v>
      </c>
      <c r="B18" s="24" t="s">
        <v>45</v>
      </c>
      <c r="C18" s="27">
        <v>118.38</v>
      </c>
      <c r="D18" s="27">
        <v>140.63999999999999</v>
      </c>
      <c r="E18" s="28">
        <v>130.22</v>
      </c>
      <c r="F18" s="25"/>
      <c r="G18" s="25"/>
      <c r="H18" s="11">
        <f t="shared" si="0"/>
        <v>389.24</v>
      </c>
      <c r="I18" s="29">
        <v>100</v>
      </c>
      <c r="J18" s="29">
        <v>3</v>
      </c>
      <c r="K18" s="11">
        <f t="shared" si="1"/>
        <v>129.75</v>
      </c>
      <c r="L18" s="11">
        <f t="shared" si="2"/>
        <v>11.14</v>
      </c>
      <c r="M18" s="13">
        <f t="shared" si="3"/>
        <v>8.5900000000000004E-2</v>
      </c>
      <c r="N18" s="11">
        <f t="shared" si="4"/>
        <v>12974.67</v>
      </c>
      <c r="O18" s="11" t="s">
        <v>31</v>
      </c>
      <c r="P18" s="11">
        <f t="shared" si="5"/>
        <v>118.38</v>
      </c>
      <c r="Q18" s="30">
        <f t="shared" si="6"/>
        <v>11838</v>
      </c>
      <c r="R18" s="31">
        <f t="shared" si="7"/>
        <v>11838</v>
      </c>
      <c r="S18" s="31">
        <f t="shared" si="8"/>
        <v>14064</v>
      </c>
      <c r="T18" s="31">
        <f t="shared" si="9"/>
        <v>13022</v>
      </c>
      <c r="U18" s="31">
        <f t="shared" si="10"/>
        <v>11838</v>
      </c>
    </row>
    <row r="19" spans="1:21" ht="26.4" x14ac:dyDescent="0.3">
      <c r="A19" s="26">
        <v>12</v>
      </c>
      <c r="B19" s="24" t="s">
        <v>44</v>
      </c>
      <c r="C19" s="27">
        <v>7.45</v>
      </c>
      <c r="D19" s="27">
        <v>8.85</v>
      </c>
      <c r="E19" s="28">
        <v>8.1999999999999993</v>
      </c>
      <c r="F19" s="25"/>
      <c r="G19" s="25"/>
      <c r="H19" s="11">
        <f t="shared" si="0"/>
        <v>24.5</v>
      </c>
      <c r="I19" s="29">
        <v>50</v>
      </c>
      <c r="J19" s="29">
        <v>3</v>
      </c>
      <c r="K19" s="11">
        <f t="shared" si="1"/>
        <v>8.17</v>
      </c>
      <c r="L19" s="11">
        <f t="shared" si="2"/>
        <v>0.7</v>
      </c>
      <c r="M19" s="13">
        <f t="shared" si="3"/>
        <v>8.5699999999999998E-2</v>
      </c>
      <c r="N19" s="11">
        <f t="shared" si="4"/>
        <v>408.33</v>
      </c>
      <c r="O19" s="11" t="s">
        <v>31</v>
      </c>
      <c r="P19" s="11">
        <f t="shared" si="5"/>
        <v>7.45</v>
      </c>
      <c r="Q19" s="30">
        <f t="shared" si="6"/>
        <v>372.5</v>
      </c>
      <c r="R19" s="31">
        <f t="shared" si="7"/>
        <v>372.5</v>
      </c>
      <c r="S19" s="31">
        <f t="shared" si="8"/>
        <v>442.5</v>
      </c>
      <c r="T19" s="31">
        <f t="shared" si="9"/>
        <v>410</v>
      </c>
      <c r="U19" s="31">
        <f t="shared" si="10"/>
        <v>372.5</v>
      </c>
    </row>
    <row r="20" spans="1:21" ht="26.4" x14ac:dyDescent="0.3">
      <c r="A20" s="26">
        <v>13</v>
      </c>
      <c r="B20" s="24" t="s">
        <v>43</v>
      </c>
      <c r="C20" s="27">
        <v>101.38</v>
      </c>
      <c r="D20" s="27">
        <v>120.44</v>
      </c>
      <c r="E20" s="28">
        <v>111.52</v>
      </c>
      <c r="F20" s="25"/>
      <c r="G20" s="25"/>
      <c r="H20" s="11">
        <f t="shared" si="0"/>
        <v>333.34</v>
      </c>
      <c r="I20" s="29">
        <v>2</v>
      </c>
      <c r="J20" s="29">
        <v>3</v>
      </c>
      <c r="K20" s="11">
        <f t="shared" si="1"/>
        <v>111.11</v>
      </c>
      <c r="L20" s="11">
        <f t="shared" si="2"/>
        <v>9.5399999999999991</v>
      </c>
      <c r="M20" s="13">
        <f t="shared" si="3"/>
        <v>8.5900000000000004E-2</v>
      </c>
      <c r="N20" s="11">
        <f t="shared" si="4"/>
        <v>222.23</v>
      </c>
      <c r="O20" s="11" t="s">
        <v>31</v>
      </c>
      <c r="P20" s="11">
        <f t="shared" si="5"/>
        <v>101.38</v>
      </c>
      <c r="Q20" s="30">
        <f t="shared" si="6"/>
        <v>202.76</v>
      </c>
      <c r="R20" s="31">
        <f t="shared" si="7"/>
        <v>202.76</v>
      </c>
      <c r="S20" s="31">
        <f t="shared" si="8"/>
        <v>240.88</v>
      </c>
      <c r="T20" s="31">
        <f t="shared" si="9"/>
        <v>223.04</v>
      </c>
      <c r="U20" s="31">
        <f t="shared" si="10"/>
        <v>202.76</v>
      </c>
    </row>
    <row r="21" spans="1:21" ht="26.4" x14ac:dyDescent="0.3">
      <c r="A21" s="26">
        <v>14</v>
      </c>
      <c r="B21" s="24" t="s">
        <v>34</v>
      </c>
      <c r="C21" s="27">
        <v>101.38</v>
      </c>
      <c r="D21" s="27">
        <v>120.44</v>
      </c>
      <c r="E21" s="28">
        <v>111.52</v>
      </c>
      <c r="F21" s="25"/>
      <c r="G21" s="25"/>
      <c r="H21" s="11">
        <f t="shared" si="0"/>
        <v>333.34</v>
      </c>
      <c r="I21" s="29">
        <v>2</v>
      </c>
      <c r="J21" s="29">
        <v>3</v>
      </c>
      <c r="K21" s="11">
        <f t="shared" si="1"/>
        <v>111.11</v>
      </c>
      <c r="L21" s="11">
        <f t="shared" si="2"/>
        <v>9.5399999999999991</v>
      </c>
      <c r="M21" s="13">
        <f t="shared" si="3"/>
        <v>8.5900000000000004E-2</v>
      </c>
      <c r="N21" s="11">
        <f t="shared" si="4"/>
        <v>222.23</v>
      </c>
      <c r="O21" s="11" t="s">
        <v>31</v>
      </c>
      <c r="P21" s="11">
        <f t="shared" si="5"/>
        <v>101.38</v>
      </c>
      <c r="Q21" s="30">
        <f t="shared" si="6"/>
        <v>202.76</v>
      </c>
      <c r="R21" s="31">
        <f t="shared" si="7"/>
        <v>202.76</v>
      </c>
      <c r="S21" s="31">
        <f t="shared" si="8"/>
        <v>240.88</v>
      </c>
      <c r="T21" s="31">
        <f t="shared" si="9"/>
        <v>223.04</v>
      </c>
      <c r="U21" s="31">
        <f t="shared" si="10"/>
        <v>202.76</v>
      </c>
    </row>
    <row r="22" spans="1:21" ht="26.4" x14ac:dyDescent="0.3">
      <c r="A22" s="26">
        <v>15</v>
      </c>
      <c r="B22" s="24" t="s">
        <v>42</v>
      </c>
      <c r="C22" s="27">
        <v>23.6</v>
      </c>
      <c r="D22" s="27">
        <v>28.04</v>
      </c>
      <c r="E22" s="28">
        <v>25.96</v>
      </c>
      <c r="F22" s="25"/>
      <c r="G22" s="25"/>
      <c r="H22" s="11">
        <f t="shared" si="0"/>
        <v>77.599999999999994</v>
      </c>
      <c r="I22" s="29">
        <v>50</v>
      </c>
      <c r="J22" s="29">
        <v>3</v>
      </c>
      <c r="K22" s="11">
        <f t="shared" si="1"/>
        <v>25.87</v>
      </c>
      <c r="L22" s="11">
        <f t="shared" si="2"/>
        <v>2.2200000000000002</v>
      </c>
      <c r="M22" s="13">
        <f t="shared" si="3"/>
        <v>8.5800000000000001E-2</v>
      </c>
      <c r="N22" s="11">
        <f t="shared" si="4"/>
        <v>1293.33</v>
      </c>
      <c r="O22" s="11" t="s">
        <v>31</v>
      </c>
      <c r="P22" s="11">
        <f t="shared" si="5"/>
        <v>23.6</v>
      </c>
      <c r="Q22" s="30">
        <f t="shared" si="6"/>
        <v>1180</v>
      </c>
      <c r="R22" s="31">
        <f t="shared" si="7"/>
        <v>1180</v>
      </c>
      <c r="S22" s="31">
        <f t="shared" si="8"/>
        <v>1402</v>
      </c>
      <c r="T22" s="31">
        <f t="shared" si="9"/>
        <v>1298</v>
      </c>
      <c r="U22" s="31">
        <f t="shared" si="10"/>
        <v>1180</v>
      </c>
    </row>
    <row r="23" spans="1:21" x14ac:dyDescent="0.3">
      <c r="A23" s="26">
        <v>16</v>
      </c>
      <c r="B23" s="24" t="s">
        <v>41</v>
      </c>
      <c r="C23" s="27">
        <v>261.17</v>
      </c>
      <c r="D23" s="27">
        <v>310.27</v>
      </c>
      <c r="E23" s="28">
        <v>287.29000000000002</v>
      </c>
      <c r="F23" s="25"/>
      <c r="G23" s="25"/>
      <c r="H23" s="11">
        <f t="shared" si="0"/>
        <v>858.73</v>
      </c>
      <c r="I23" s="29">
        <v>2</v>
      </c>
      <c r="J23" s="29">
        <v>3</v>
      </c>
      <c r="K23" s="11">
        <f t="shared" si="1"/>
        <v>286.24</v>
      </c>
      <c r="L23" s="11">
        <f t="shared" si="2"/>
        <v>24.57</v>
      </c>
      <c r="M23" s="13">
        <f t="shared" si="3"/>
        <v>8.5800000000000001E-2</v>
      </c>
      <c r="N23" s="11">
        <f t="shared" si="4"/>
        <v>572.49</v>
      </c>
      <c r="O23" s="11" t="s">
        <v>31</v>
      </c>
      <c r="P23" s="11">
        <f t="shared" si="5"/>
        <v>261.17</v>
      </c>
      <c r="Q23" s="30">
        <f t="shared" si="6"/>
        <v>522.34</v>
      </c>
      <c r="R23" s="31">
        <f t="shared" si="7"/>
        <v>522.34</v>
      </c>
      <c r="S23" s="31">
        <f t="shared" si="8"/>
        <v>620.54</v>
      </c>
      <c r="T23" s="31">
        <f t="shared" si="9"/>
        <v>574.58000000000004</v>
      </c>
      <c r="U23" s="31">
        <f t="shared" si="10"/>
        <v>522.34</v>
      </c>
    </row>
    <row r="24" spans="1:21" ht="26.4" x14ac:dyDescent="0.3">
      <c r="A24" s="26">
        <v>17</v>
      </c>
      <c r="B24" s="24" t="s">
        <v>40</v>
      </c>
      <c r="C24" s="27">
        <v>0.56000000000000005</v>
      </c>
      <c r="D24" s="27">
        <v>0.67</v>
      </c>
      <c r="E24" s="28">
        <v>0.62</v>
      </c>
      <c r="F24" s="25"/>
      <c r="G24" s="25"/>
      <c r="H24" s="11">
        <f t="shared" si="0"/>
        <v>1.85</v>
      </c>
      <c r="I24" s="29">
        <v>100</v>
      </c>
      <c r="J24" s="29">
        <v>3</v>
      </c>
      <c r="K24" s="11">
        <f t="shared" si="1"/>
        <v>0.62</v>
      </c>
      <c r="L24" s="11">
        <f t="shared" si="2"/>
        <v>0.06</v>
      </c>
      <c r="M24" s="13">
        <f t="shared" si="3"/>
        <v>9.6799999999999997E-2</v>
      </c>
      <c r="N24" s="11">
        <f t="shared" si="4"/>
        <v>61.67</v>
      </c>
      <c r="O24" s="11" t="s">
        <v>31</v>
      </c>
      <c r="P24" s="11">
        <f t="shared" si="5"/>
        <v>0.56000000000000005</v>
      </c>
      <c r="Q24" s="30">
        <f t="shared" si="6"/>
        <v>56</v>
      </c>
      <c r="R24" s="31">
        <f t="shared" si="7"/>
        <v>56</v>
      </c>
      <c r="S24" s="31">
        <f t="shared" si="8"/>
        <v>67</v>
      </c>
      <c r="T24" s="31">
        <f t="shared" si="9"/>
        <v>62</v>
      </c>
      <c r="U24" s="31">
        <f t="shared" si="10"/>
        <v>56</v>
      </c>
    </row>
    <row r="25" spans="1:21" ht="26.4" x14ac:dyDescent="0.3">
      <c r="A25" s="26">
        <v>18</v>
      </c>
      <c r="B25" s="24" t="s">
        <v>39</v>
      </c>
      <c r="C25" s="27">
        <v>0.88</v>
      </c>
      <c r="D25" s="27">
        <v>1.05</v>
      </c>
      <c r="E25" s="28">
        <v>0.97</v>
      </c>
      <c r="F25" s="25"/>
      <c r="G25" s="25"/>
      <c r="H25" s="11">
        <f t="shared" si="0"/>
        <v>2.9</v>
      </c>
      <c r="I25" s="29">
        <v>100</v>
      </c>
      <c r="J25" s="29">
        <v>3</v>
      </c>
      <c r="K25" s="11">
        <f t="shared" si="1"/>
        <v>0.97</v>
      </c>
      <c r="L25" s="11">
        <f t="shared" si="2"/>
        <v>0.09</v>
      </c>
      <c r="M25" s="13">
        <f t="shared" si="3"/>
        <v>9.2799999999999994E-2</v>
      </c>
      <c r="N25" s="11">
        <f t="shared" si="4"/>
        <v>96.67</v>
      </c>
      <c r="O25" s="11" t="s">
        <v>31</v>
      </c>
      <c r="P25" s="11">
        <f t="shared" si="5"/>
        <v>0.88</v>
      </c>
      <c r="Q25" s="30">
        <f t="shared" si="6"/>
        <v>88</v>
      </c>
      <c r="R25" s="31">
        <f t="shared" si="7"/>
        <v>88</v>
      </c>
      <c r="S25" s="31">
        <f t="shared" si="8"/>
        <v>105</v>
      </c>
      <c r="T25" s="31">
        <f t="shared" si="9"/>
        <v>97</v>
      </c>
      <c r="U25" s="31">
        <f t="shared" si="10"/>
        <v>88</v>
      </c>
    </row>
    <row r="26" spans="1:21" ht="26.4" x14ac:dyDescent="0.3">
      <c r="A26" s="26">
        <v>19</v>
      </c>
      <c r="B26" s="24" t="s">
        <v>38</v>
      </c>
      <c r="C26" s="27">
        <v>275.32</v>
      </c>
      <c r="D26" s="27">
        <v>327.08</v>
      </c>
      <c r="E26" s="28">
        <v>302.85000000000002</v>
      </c>
      <c r="F26" s="25"/>
      <c r="G26" s="25"/>
      <c r="H26" s="11">
        <f t="shared" si="0"/>
        <v>905.25</v>
      </c>
      <c r="I26" s="29">
        <v>1</v>
      </c>
      <c r="J26" s="29">
        <v>3</v>
      </c>
      <c r="K26" s="11">
        <f t="shared" si="1"/>
        <v>301.75</v>
      </c>
      <c r="L26" s="11">
        <f t="shared" si="2"/>
        <v>25.9</v>
      </c>
      <c r="M26" s="13">
        <f t="shared" si="3"/>
        <v>8.5800000000000001E-2</v>
      </c>
      <c r="N26" s="11">
        <f t="shared" si="4"/>
        <v>301.75</v>
      </c>
      <c r="O26" s="11" t="s">
        <v>31</v>
      </c>
      <c r="P26" s="11">
        <f t="shared" si="5"/>
        <v>275.32</v>
      </c>
      <c r="Q26" s="30">
        <f t="shared" si="6"/>
        <v>275.32</v>
      </c>
      <c r="R26" s="31">
        <f t="shared" si="7"/>
        <v>275.32</v>
      </c>
      <c r="S26" s="31">
        <f t="shared" si="8"/>
        <v>327.08</v>
      </c>
      <c r="T26" s="31">
        <f t="shared" si="9"/>
        <v>302.85000000000002</v>
      </c>
      <c r="U26" s="31">
        <f t="shared" si="10"/>
        <v>275.32</v>
      </c>
    </row>
    <row r="27" spans="1:21" ht="52.8" x14ac:dyDescent="0.3">
      <c r="A27" s="26">
        <v>20</v>
      </c>
      <c r="B27" s="24" t="s">
        <v>55</v>
      </c>
      <c r="C27" s="27">
        <v>1507.82</v>
      </c>
      <c r="D27" s="27">
        <v>1791.29</v>
      </c>
      <c r="E27" s="28">
        <v>1658.6</v>
      </c>
      <c r="F27" s="25"/>
      <c r="G27" s="25"/>
      <c r="H27" s="11">
        <f t="shared" si="0"/>
        <v>4957.71</v>
      </c>
      <c r="I27" s="29">
        <v>1</v>
      </c>
      <c r="J27" s="29">
        <v>3</v>
      </c>
      <c r="K27" s="11">
        <f t="shared" si="1"/>
        <v>1652.57</v>
      </c>
      <c r="L27" s="11">
        <f t="shared" si="2"/>
        <v>141.83000000000001</v>
      </c>
      <c r="M27" s="13">
        <f t="shared" si="3"/>
        <v>8.5800000000000001E-2</v>
      </c>
      <c r="N27" s="11">
        <f t="shared" si="4"/>
        <v>1652.57</v>
      </c>
      <c r="O27" s="11" t="s">
        <v>31</v>
      </c>
      <c r="P27" s="11">
        <f t="shared" si="5"/>
        <v>1507.82</v>
      </c>
      <c r="Q27" s="30">
        <f t="shared" si="6"/>
        <v>1507.82</v>
      </c>
      <c r="R27" s="31">
        <f t="shared" si="7"/>
        <v>1507.82</v>
      </c>
      <c r="S27" s="31">
        <f t="shared" si="8"/>
        <v>1791.29</v>
      </c>
      <c r="T27" s="31">
        <f t="shared" si="9"/>
        <v>1658.6</v>
      </c>
      <c r="U27" s="31">
        <f t="shared" si="10"/>
        <v>1507.82</v>
      </c>
    </row>
    <row r="28" spans="1:21" ht="39.6" x14ac:dyDescent="0.3">
      <c r="A28" s="26">
        <v>21</v>
      </c>
      <c r="B28" s="24" t="s">
        <v>37</v>
      </c>
      <c r="C28" s="27">
        <v>373.39</v>
      </c>
      <c r="D28" s="27">
        <v>443.59</v>
      </c>
      <c r="E28" s="28">
        <v>410.73</v>
      </c>
      <c r="F28" s="25"/>
      <c r="G28" s="25"/>
      <c r="H28" s="11">
        <f t="shared" si="0"/>
        <v>1227.71</v>
      </c>
      <c r="I28" s="29">
        <v>12</v>
      </c>
      <c r="J28" s="29">
        <v>3</v>
      </c>
      <c r="K28" s="11">
        <f t="shared" si="1"/>
        <v>409.24</v>
      </c>
      <c r="L28" s="11">
        <f t="shared" si="2"/>
        <v>35.119999999999997</v>
      </c>
      <c r="M28" s="13">
        <f t="shared" si="3"/>
        <v>8.5800000000000001E-2</v>
      </c>
      <c r="N28" s="11">
        <f t="shared" si="4"/>
        <v>4910.84</v>
      </c>
      <c r="O28" s="11" t="s">
        <v>31</v>
      </c>
      <c r="P28" s="11">
        <f t="shared" si="5"/>
        <v>373.39</v>
      </c>
      <c r="Q28" s="30">
        <f t="shared" si="6"/>
        <v>4480.68</v>
      </c>
      <c r="R28" s="31">
        <f t="shared" si="7"/>
        <v>4480.68</v>
      </c>
      <c r="S28" s="31">
        <f t="shared" si="8"/>
        <v>5323.08</v>
      </c>
      <c r="T28" s="31">
        <f t="shared" si="9"/>
        <v>4928.76</v>
      </c>
      <c r="U28" s="31">
        <f t="shared" si="10"/>
        <v>4480.68</v>
      </c>
    </row>
    <row r="29" spans="1:21" ht="39.6" x14ac:dyDescent="0.3">
      <c r="A29" s="26">
        <v>22</v>
      </c>
      <c r="B29" s="24" t="s">
        <v>36</v>
      </c>
      <c r="C29" s="27">
        <v>1024.26</v>
      </c>
      <c r="D29" s="27">
        <v>1216.82</v>
      </c>
      <c r="E29" s="28">
        <v>1126.69</v>
      </c>
      <c r="F29" s="25"/>
      <c r="G29" s="25"/>
      <c r="H29" s="11">
        <f t="shared" si="0"/>
        <v>3367.77</v>
      </c>
      <c r="I29" s="29">
        <v>1</v>
      </c>
      <c r="J29" s="29">
        <v>3</v>
      </c>
      <c r="K29" s="11">
        <f t="shared" si="1"/>
        <v>1122.5899999999999</v>
      </c>
      <c r="L29" s="11">
        <f t="shared" si="2"/>
        <v>96.35</v>
      </c>
      <c r="M29" s="13">
        <f t="shared" si="3"/>
        <v>8.5800000000000001E-2</v>
      </c>
      <c r="N29" s="11">
        <f t="shared" si="4"/>
        <v>1122.5899999999999</v>
      </c>
      <c r="O29" s="11" t="s">
        <v>31</v>
      </c>
      <c r="P29" s="11">
        <f t="shared" si="5"/>
        <v>1024.26</v>
      </c>
      <c r="Q29" s="30">
        <f t="shared" si="6"/>
        <v>1024.26</v>
      </c>
      <c r="R29" s="31">
        <f t="shared" si="7"/>
        <v>1024.26</v>
      </c>
      <c r="S29" s="31">
        <f t="shared" si="8"/>
        <v>1216.82</v>
      </c>
      <c r="T29" s="31">
        <f t="shared" si="9"/>
        <v>1126.69</v>
      </c>
      <c r="U29" s="31">
        <f t="shared" si="10"/>
        <v>1024.26</v>
      </c>
    </row>
    <row r="30" spans="1:21" ht="26.4" x14ac:dyDescent="0.3">
      <c r="A30" s="26">
        <v>23</v>
      </c>
      <c r="B30" s="24" t="s">
        <v>35</v>
      </c>
      <c r="C30" s="27">
        <v>412.85</v>
      </c>
      <c r="D30" s="27">
        <v>490.47</v>
      </c>
      <c r="E30" s="28">
        <v>454.14</v>
      </c>
      <c r="F30" s="25"/>
      <c r="G30" s="25"/>
      <c r="H30" s="11">
        <f t="shared" si="0"/>
        <v>1357.46</v>
      </c>
      <c r="I30" s="29">
        <v>1</v>
      </c>
      <c r="J30" s="29">
        <v>3</v>
      </c>
      <c r="K30" s="11">
        <f t="shared" si="1"/>
        <v>452.49</v>
      </c>
      <c r="L30" s="11">
        <f t="shared" si="2"/>
        <v>38.840000000000003</v>
      </c>
      <c r="M30" s="13">
        <f t="shared" si="3"/>
        <v>8.5800000000000001E-2</v>
      </c>
      <c r="N30" s="11">
        <f t="shared" si="4"/>
        <v>452.49</v>
      </c>
      <c r="O30" s="11" t="s">
        <v>31</v>
      </c>
      <c r="P30" s="11">
        <f t="shared" si="5"/>
        <v>412.85</v>
      </c>
      <c r="Q30" s="30">
        <f t="shared" si="6"/>
        <v>412.85</v>
      </c>
      <c r="R30" s="31">
        <f t="shared" si="7"/>
        <v>412.85</v>
      </c>
      <c r="S30" s="31">
        <f t="shared" si="8"/>
        <v>490.47</v>
      </c>
      <c r="T30" s="31">
        <f t="shared" si="9"/>
        <v>454.14</v>
      </c>
      <c r="U30" s="31">
        <f t="shared" si="10"/>
        <v>412.85</v>
      </c>
    </row>
    <row r="31" spans="1:21" ht="26.4" x14ac:dyDescent="0.3">
      <c r="A31" s="26">
        <v>24</v>
      </c>
      <c r="B31" s="24" t="s">
        <v>34</v>
      </c>
      <c r="C31" s="27">
        <v>101.38</v>
      </c>
      <c r="D31" s="27">
        <v>120.44</v>
      </c>
      <c r="E31" s="28">
        <v>111.52</v>
      </c>
      <c r="F31" s="25"/>
      <c r="G31" s="25"/>
      <c r="H31" s="11">
        <f t="shared" si="0"/>
        <v>333.34</v>
      </c>
      <c r="I31" s="29">
        <v>3</v>
      </c>
      <c r="J31" s="29">
        <v>3</v>
      </c>
      <c r="K31" s="11">
        <f t="shared" si="1"/>
        <v>111.11</v>
      </c>
      <c r="L31" s="11">
        <f t="shared" si="2"/>
        <v>9.5399999999999991</v>
      </c>
      <c r="M31" s="13">
        <f t="shared" si="3"/>
        <v>8.5900000000000004E-2</v>
      </c>
      <c r="N31" s="11">
        <f t="shared" si="4"/>
        <v>333.34</v>
      </c>
      <c r="O31" s="11" t="s">
        <v>31</v>
      </c>
      <c r="P31" s="11">
        <f t="shared" si="5"/>
        <v>101.38</v>
      </c>
      <c r="Q31" s="30">
        <f t="shared" si="6"/>
        <v>304.14</v>
      </c>
      <c r="R31" s="31">
        <f t="shared" si="7"/>
        <v>304.14</v>
      </c>
      <c r="S31" s="31">
        <f t="shared" si="8"/>
        <v>361.32</v>
      </c>
      <c r="T31" s="31">
        <f t="shared" si="9"/>
        <v>334.56</v>
      </c>
      <c r="U31" s="31">
        <f t="shared" si="10"/>
        <v>304.14</v>
      </c>
    </row>
    <row r="32" spans="1:21" s="17" customFormat="1" ht="66" x14ac:dyDescent="0.3">
      <c r="A32" s="26">
        <v>25</v>
      </c>
      <c r="B32" s="24" t="s">
        <v>33</v>
      </c>
      <c r="C32" s="27">
        <v>803.22</v>
      </c>
      <c r="D32" s="27">
        <v>954.23</v>
      </c>
      <c r="E32" s="28">
        <v>883.54</v>
      </c>
      <c r="F32" s="25"/>
      <c r="G32" s="25"/>
      <c r="H32" s="11">
        <f t="shared" ref="H32" si="11">SUM(C32:G32)</f>
        <v>2640.99</v>
      </c>
      <c r="I32" s="29">
        <v>30</v>
      </c>
      <c r="J32" s="29">
        <v>3</v>
      </c>
      <c r="K32" s="11">
        <f t="shared" ref="K32" si="12">AVERAGE(C32:G32)</f>
        <v>880.33</v>
      </c>
      <c r="L32" s="11">
        <f t="shared" ref="L32" si="13">STDEV(C32:G32)</f>
        <v>75.56</v>
      </c>
      <c r="M32" s="13">
        <f t="shared" ref="M32" si="14">L32/K32</f>
        <v>8.5800000000000001E-2</v>
      </c>
      <c r="N32" s="11">
        <f t="shared" ref="N32" si="15">(I32/J32)*(C32+D32+E32+F32+G32)</f>
        <v>26409.9</v>
      </c>
      <c r="O32" s="11" t="s">
        <v>31</v>
      </c>
      <c r="P32" s="11">
        <f t="shared" si="5"/>
        <v>803.22</v>
      </c>
      <c r="Q32" s="30">
        <f t="shared" si="6"/>
        <v>24096.6</v>
      </c>
      <c r="R32" s="31">
        <f t="shared" si="7"/>
        <v>24096.6</v>
      </c>
      <c r="S32" s="31">
        <f t="shared" si="8"/>
        <v>28626.9</v>
      </c>
      <c r="T32" s="31">
        <f t="shared" si="9"/>
        <v>26506.2</v>
      </c>
      <c r="U32" s="31">
        <f t="shared" si="10"/>
        <v>24096.6</v>
      </c>
    </row>
    <row r="33" spans="1:21" ht="15.6" x14ac:dyDescent="0.3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7"/>
      <c r="N33" s="8">
        <f>SUM(N32:N32)</f>
        <v>26409.9</v>
      </c>
      <c r="O33" s="34" t="s">
        <v>24</v>
      </c>
      <c r="P33" s="35"/>
      <c r="Q33" s="8">
        <f>SUM(Q8:Q32)</f>
        <v>154332.01</v>
      </c>
      <c r="R33" s="32">
        <f t="shared" ref="R33:U33" si="16">SUM(R8:R32)</f>
        <v>154332.01</v>
      </c>
      <c r="S33" s="32">
        <f t="shared" si="16"/>
        <v>183348.43</v>
      </c>
      <c r="T33" s="32">
        <f t="shared" si="16"/>
        <v>169766.86</v>
      </c>
      <c r="U33" s="32">
        <f t="shared" si="16"/>
        <v>154332.01</v>
      </c>
    </row>
    <row r="34" spans="1:2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2"/>
      <c r="L34" s="1"/>
      <c r="M34" s="1"/>
      <c r="N34" s="2"/>
    </row>
    <row r="35" spans="1:21" ht="13.8" customHeight="1" x14ac:dyDescent="0.3">
      <c r="A35" s="1"/>
      <c r="B35" s="36" t="s">
        <v>27</v>
      </c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</row>
    <row r="36" spans="1:21" ht="13.8" customHeight="1" x14ac:dyDescent="0.3">
      <c r="A36" s="20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</row>
    <row r="37" spans="1:21" ht="13.8" customHeight="1" x14ac:dyDescent="0.3">
      <c r="A37" s="20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</row>
    <row r="38" spans="1:21" ht="13.8" customHeight="1" x14ac:dyDescent="0.3">
      <c r="A38" s="20"/>
      <c r="B38" s="20"/>
      <c r="C38" s="20"/>
      <c r="D38" s="20"/>
      <c r="E38" s="20"/>
      <c r="F38" s="20"/>
      <c r="G38" s="21"/>
    </row>
    <row r="39" spans="1:21" ht="13.8" customHeight="1" x14ac:dyDescent="0.3">
      <c r="B39" s="19" t="s">
        <v>28</v>
      </c>
      <c r="J39" s="19"/>
      <c r="K39" s="19" t="s">
        <v>57</v>
      </c>
      <c r="L39" s="19"/>
      <c r="M39" s="19"/>
    </row>
    <row r="40" spans="1:21" x14ac:dyDescent="0.3">
      <c r="B40" s="19" t="s">
        <v>29</v>
      </c>
    </row>
    <row r="41" spans="1:21" x14ac:dyDescent="0.3">
      <c r="B41" s="23">
        <v>79210942051</v>
      </c>
    </row>
  </sheetData>
  <mergeCells count="14">
    <mergeCell ref="A1:N1"/>
    <mergeCell ref="A3:N3"/>
    <mergeCell ref="A4:N4"/>
    <mergeCell ref="A5:A6"/>
    <mergeCell ref="B5:B6"/>
    <mergeCell ref="C5:H5"/>
    <mergeCell ref="I5:I6"/>
    <mergeCell ref="J5:J6"/>
    <mergeCell ref="A2:N2"/>
    <mergeCell ref="O5:Q5"/>
    <mergeCell ref="O33:P33"/>
    <mergeCell ref="B35:Q37"/>
    <mergeCell ref="A33:L33"/>
    <mergeCell ref="K5:M5"/>
  </mergeCells>
  <pageMargins left="0.39370078740157483" right="0.39370078740157483" top="0.59055118110236227" bottom="0.59055118110236227" header="0" footer="0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для извещения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Пользователь</cp:lastModifiedBy>
  <cp:lastPrinted>2023-10-19T10:08:37Z</cp:lastPrinted>
  <dcterms:created xsi:type="dcterms:W3CDTF">2011-08-15T06:57:36Z</dcterms:created>
  <dcterms:modified xsi:type="dcterms:W3CDTF">2024-07-02T08:43:54Z</dcterms:modified>
</cp:coreProperties>
</file>