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Контрактный управляющий\1ДДЮТ\2024\Перегородки 2024\"/>
    </mc:Choice>
  </mc:AlternateContent>
  <bookViews>
    <workbookView showVerticalScroll="0" xWindow="0" yWindow="0" windowWidth="23040" windowHeight="9372"/>
  </bookViews>
  <sheets>
    <sheet name="для извещения" sheetId="9" r:id="rId1"/>
    <sheet name="расчет за метр" sheetId="10" state="hidden" r:id="rId2"/>
  </sheets>
  <calcPr calcId="152511" fullPrecision="0"/>
</workbook>
</file>

<file path=xl/calcChain.xml><?xml version="1.0" encoding="utf-8"?>
<calcChain xmlns="http://schemas.openxmlformats.org/spreadsheetml/2006/main">
  <c r="X8" i="10" l="1"/>
  <c r="X9" i="10"/>
  <c r="X10" i="10"/>
  <c r="T11" i="10"/>
  <c r="U10" i="10"/>
  <c r="T10" i="10"/>
  <c r="S10" i="10"/>
  <c r="R10" i="10"/>
  <c r="P10" i="10"/>
  <c r="Q10" i="10" s="1"/>
  <c r="N10" i="10"/>
  <c r="L10" i="10"/>
  <c r="M10" i="10" s="1"/>
  <c r="K10" i="10"/>
  <c r="H10" i="10"/>
  <c r="U9" i="10"/>
  <c r="T9" i="10"/>
  <c r="S9" i="10"/>
  <c r="R9" i="10"/>
  <c r="P9" i="10"/>
  <c r="Q9" i="10" s="1"/>
  <c r="N9" i="10"/>
  <c r="N11" i="10" s="1"/>
  <c r="L9" i="10"/>
  <c r="M9" i="10" s="1"/>
  <c r="K9" i="10"/>
  <c r="H9" i="10"/>
  <c r="T8" i="10"/>
  <c r="S8" i="10"/>
  <c r="S11" i="10" s="1"/>
  <c r="R8" i="10"/>
  <c r="R11" i="10" s="1"/>
  <c r="P8" i="10"/>
  <c r="U8" i="10" s="1"/>
  <c r="U11" i="10" s="1"/>
  <c r="N8" i="10"/>
  <c r="L8" i="10"/>
  <c r="M8" i="10" s="1"/>
  <c r="K8" i="10"/>
  <c r="H8" i="10"/>
  <c r="X11" i="10" l="1"/>
  <c r="Q8" i="10"/>
  <c r="Q11" i="10" s="1"/>
  <c r="N11" i="9"/>
  <c r="P9" i="9" l="1"/>
  <c r="Q9" i="9" s="1"/>
  <c r="P10" i="9"/>
  <c r="U10" i="9" s="1"/>
  <c r="P8" i="9"/>
  <c r="Q8" i="9" s="1"/>
  <c r="R9" i="9"/>
  <c r="S9" i="9"/>
  <c r="T9" i="9"/>
  <c r="R10" i="9"/>
  <c r="S10" i="9"/>
  <c r="T10" i="9"/>
  <c r="T8" i="9"/>
  <c r="T11" i="9" s="1"/>
  <c r="S8" i="9"/>
  <c r="R8" i="9"/>
  <c r="H8" i="9"/>
  <c r="K8" i="9"/>
  <c r="L8" i="9"/>
  <c r="N8" i="9"/>
  <c r="H9" i="9"/>
  <c r="K9" i="9"/>
  <c r="L9" i="9"/>
  <c r="N9" i="9"/>
  <c r="H10" i="9"/>
  <c r="K10" i="9"/>
  <c r="L10" i="9"/>
  <c r="N10" i="9"/>
  <c r="S11" i="9" l="1"/>
  <c r="Q10" i="9"/>
  <c r="U8" i="9"/>
  <c r="U9" i="9"/>
  <c r="U11" i="9" s="1"/>
  <c r="R11" i="9"/>
  <c r="M10" i="9"/>
  <c r="M9" i="9"/>
  <c r="M8" i="9"/>
  <c r="Q11" i="9" l="1"/>
</calcChain>
</file>

<file path=xl/sharedStrings.xml><?xml version="1.0" encoding="utf-8"?>
<sst xmlns="http://schemas.openxmlformats.org/spreadsheetml/2006/main" count="78" uniqueCount="37">
  <si>
    <t>№ п/п</t>
  </si>
  <si>
    <t>Среднее квадратичное отклонение</t>
  </si>
  <si>
    <t>8=3+4+5+6+7</t>
  </si>
  <si>
    <t>Определение однородности совокупности значений выявленных цен</t>
  </si>
  <si>
    <t>Наименование товара (работы, услуги)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</si>
  <si>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</si>
  <si>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</si>
  <si>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t>11=          /10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</si>
  <si>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</si>
  <si>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 xml:space="preserve">                  , руб.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</si>
  <si>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</si>
  <si>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</si>
  <si>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</si>
  <si>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</si>
  <si>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10 = кол-во ответов ИЦИ</t>
  </si>
  <si>
    <t>V - коэф-нт вариации</t>
  </si>
  <si>
    <r>
      <t xml:space="preserve">v - кол-во (объем) закупаемого товара (работы, услуги), </t>
    </r>
    <r>
      <rPr>
        <b/>
        <sz val="10"/>
        <rFont val="Times New Roman"/>
        <family val="1"/>
        <charset val="204"/>
      </rPr>
      <t>год.</t>
    </r>
  </si>
  <si>
    <t>ИЦИ №4</t>
  </si>
  <si>
    <t>ИЦИ №5</t>
  </si>
  <si>
    <r>
      <t xml:space="preserve">Заказчиком было направлены запросы о предоставлении ценовой информации </t>
    </r>
    <r>
      <rPr>
        <u/>
        <sz val="12"/>
        <color indexed="8"/>
        <rFont val="Times New Roman"/>
        <family val="1"/>
        <charset val="204"/>
      </rPr>
      <t>5-и поставщикам (подрядчиков, исполнителей)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</si>
  <si>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 xml:space="preserve">  РАСЧЕТ НМЦК,руб</t>
  </si>
  <si>
    <t>Предельная цена за единицу по нормативу[1]</t>
  </si>
  <si>
    <t>Цена принимаемая к расчету за единицу товара</t>
  </si>
  <si>
    <t>16=МИН(15;11)</t>
  </si>
  <si>
    <t>итого:</t>
  </si>
  <si>
    <t>14=8*9/10</t>
  </si>
  <si>
    <t>Определение и обоснование НМЦК методом сопоставимых рыночных цен (анализ рынка) и нормативным методом</t>
  </si>
  <si>
    <t>[1] В целях применения нормативного метода используются предельные цены, установленные в соответствии со статьей 19 Федеральный закон от 05.04.2013 N 44-ФЗ"О контрактной системе в сфере закупок товаров, работ, услуг для обеспечения государственных и муниципальных нужд", Постановлением Правительства Санкт-Петербурга от 15.06.2016 № 489 «Об утверждении Правил определения требований к закупаемым государственными органами Санкт-Петербурга, органом управления территориальным государственным внебюджетным фондом и подведомственными им казенными учреждениями, бюджетными учреждениями и государственными унитарными предприятиями отдельным видам товаров, работ, услуг (в том числе предельных цен товаров, работ, услуг)», распоряжением Комитета по государственному заказу Санкт-Петербурга от 31.05.2018 № 100-р «Об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услуг».</t>
  </si>
  <si>
    <t xml:space="preserve">Исполнитель                                  </t>
  </si>
  <si>
    <t>Контрактный управляющий                                    М.И. Мошев</t>
  </si>
  <si>
    <t>Ответы на запрос получены от 3 поставщиков (подрядчиков, исполнителей).</t>
  </si>
  <si>
    <t>-</t>
  </si>
  <si>
    <t>Минимальное предложение</t>
  </si>
  <si>
    <t>И.о. директора                                        Е.В. Фролова</t>
  </si>
  <si>
    <t>Перегородка внутренняя в пом. 1-Н №35 1-й этаж левая сторона</t>
  </si>
  <si>
    <t>Перегородка внутренняя в пом. 1-Н №35 1-й этаж правая сторона</t>
  </si>
  <si>
    <t>Перегородка внутренняя в пом. 1-Н №90 2-й этаж правая сторона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</si>
</sst>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[Red]\-#,##0.00\ "/>
  </numFmts>
  <fonts count="21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rgb="FF444444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52">
    <xf numFmtId="0" fontId="0" fillId="0" borderId="0" xfId="0"/>
    <xf numFmtId="0" fontId="8" fillId="0" borderId="0" xfId="0" applyFont="1" applyAlignment="1">
      <alignment vertical="center" wrapText="1"/>
    </xf>
    <xf numFmtId="4" fontId="8" fillId="0" borderId="0" xfId="0" applyNumberFormat="1" applyFont="1" applyAlignment="1">
      <alignment vertical="center" wrapText="1"/>
    </xf>
    <xf numFmtId="4" fontId="10" fillId="2" borderId="2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4" fontId="10" fillId="2" borderId="3" xfId="0" applyNumberFormat="1" applyFont="1" applyFill="1" applyBorder="1" applyAlignment="1">
      <alignment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3" fillId="0" borderId="5" xfId="0" applyFont="1" applyBorder="1" applyAlignment="1">
      <alignment horizontal="right" vertical="center" wrapText="1"/>
    </xf>
    <xf numFmtId="4" fontId="10" fillId="2" borderId="1" xfId="0" applyNumberFormat="1" applyFont="1" applyFill="1" applyBorder="1" applyAlignment="1">
      <alignment horizontal="center" vertical="center" wrapText="1"/>
    </xf>
    <xf numFmtId="4" fontId="10" fillId="0" borderId="2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4" fontId="12" fillId="0" borderId="1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top" wrapText="1"/>
    </xf>
    <xf numFmtId="10" fontId="12" fillId="0" borderId="1" xfId="0" applyNumberFormat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8" fillId="0" borderId="0" xfId="0" applyFont="1"/>
    <xf numFmtId="0" fontId="16" fillId="2" borderId="0" xfId="0" applyFont="1" applyFill="1" applyBorder="1" applyAlignment="1">
      <alignment horizontal="right" vertical="center" wrapText="1" indent="1"/>
    </xf>
    <xf numFmtId="2" fontId="15" fillId="2" borderId="0" xfId="0" applyNumberFormat="1" applyFont="1" applyFill="1" applyBorder="1" applyAlignment="1">
      <alignment vertical="top" wrapText="1" indent="1"/>
    </xf>
    <xf numFmtId="0" fontId="0" fillId="0" borderId="1" xfId="0" applyBorder="1" applyAlignment="1">
      <alignment horizontal="center" vertical="center"/>
    </xf>
    <xf numFmtId="0" fontId="8" fillId="0" borderId="0" xfId="0" applyFont="1" applyAlignment="1">
      <alignment horizontal="left"/>
    </xf>
    <xf numFmtId="0" fontId="12" fillId="2" borderId="2" xfId="0" applyFont="1" applyFill="1" applyBorder="1" applyAlignment="1">
      <alignment horizontal="left" vertical="center" wrapText="1"/>
    </xf>
    <xf numFmtId="164" fontId="12" fillId="2" borderId="2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0" borderId="1" xfId="0" applyNumberFormat="1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2" fontId="0" fillId="0" borderId="0" xfId="0" applyNumberFormat="1"/>
    <xf numFmtId="2" fontId="10" fillId="2" borderId="1" xfId="0" applyNumberFormat="1" applyFont="1" applyFill="1" applyBorder="1" applyAlignment="1">
      <alignment horizontal="center" vertical="center" wrapText="1"/>
    </xf>
    <xf numFmtId="4" fontId="12" fillId="2" borderId="2" xfId="0" applyNumberFormat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4" fontId="18" fillId="0" borderId="6" xfId="0" applyNumberFormat="1" applyFont="1" applyFill="1" applyBorder="1" applyAlignment="1">
      <alignment horizontal="right" vertical="top" wrapText="1"/>
    </xf>
    <xf numFmtId="4" fontId="18" fillId="0" borderId="4" xfId="0" applyNumberFormat="1" applyFont="1" applyFill="1" applyBorder="1" applyAlignment="1">
      <alignment horizontal="right" vertical="top" wrapText="1"/>
    </xf>
    <xf numFmtId="0" fontId="19" fillId="0" borderId="0" xfId="0" applyFont="1" applyAlignment="1">
      <alignment horizontal="left" vertical="top" wrapText="1"/>
    </xf>
    <xf numFmtId="0" fontId="13" fillId="0" borderId="6" xfId="0" applyFont="1" applyBorder="1" applyAlignment="1">
      <alignment horizontal="right" vertical="center" wrapText="1"/>
    </xf>
    <xf numFmtId="0" fontId="13" fillId="0" borderId="4" xfId="0" applyFont="1" applyBorder="1" applyAlignment="1">
      <alignment horizontal="right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20" fillId="2" borderId="9" xfId="0" applyFont="1" applyFill="1" applyBorder="1" applyAlignment="1">
      <alignment horizontal="center" vertical="center" wrapText="1"/>
    </xf>
    <xf numFmtId="2" fontId="20" fillId="0" borderId="0" xfId="0" applyNumberFormat="1" applyFont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5</xdr:row>
      <xdr:rowOff>409575</xdr:rowOff>
    </xdr:from>
    <xdr:to>
      <xdr:col>7</xdr:col>
      <xdr:colOff>561975</xdr:colOff>
      <xdr:row>5</xdr:row>
      <xdr:rowOff>790575</xdr:rowOff>
    </xdr:to>
    <xdr:pic>
      <xdr:nvPicPr>
        <xdr:cNvPr id="33111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667250" y="3181350"/>
          <a:ext cx="44767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66675</xdr:colOff>
      <xdr:row>5</xdr:row>
      <xdr:rowOff>152400</xdr:rowOff>
    </xdr:from>
    <xdr:to>
      <xdr:col>13</xdr:col>
      <xdr:colOff>1047750</xdr:colOff>
      <xdr:row>5</xdr:row>
      <xdr:rowOff>561975</xdr:rowOff>
    </xdr:to>
    <xdr:pic>
      <xdr:nvPicPr>
        <xdr:cNvPr id="33112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9001125" y="2924175"/>
          <a:ext cx="98107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5</xdr:row>
      <xdr:rowOff>590550</xdr:rowOff>
    </xdr:from>
    <xdr:to>
      <xdr:col>11</xdr:col>
      <xdr:colOff>866775</xdr:colOff>
      <xdr:row>5</xdr:row>
      <xdr:rowOff>1085850</xdr:rowOff>
    </xdr:to>
    <xdr:pic>
      <xdr:nvPicPr>
        <xdr:cNvPr id="3311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0" y="3362325"/>
          <a:ext cx="8382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5</xdr:row>
      <xdr:rowOff>876300</xdr:rowOff>
    </xdr:from>
    <xdr:to>
      <xdr:col>12</xdr:col>
      <xdr:colOff>704850</xdr:colOff>
      <xdr:row>5</xdr:row>
      <xdr:rowOff>1247775</xdr:rowOff>
    </xdr:to>
    <xdr:pic>
      <xdr:nvPicPr>
        <xdr:cNvPr id="3311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48650" y="3648075"/>
          <a:ext cx="638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6</xdr:row>
      <xdr:rowOff>285750</xdr:rowOff>
    </xdr:from>
    <xdr:to>
      <xdr:col>10</xdr:col>
      <xdr:colOff>485775</xdr:colOff>
      <xdr:row>6</xdr:row>
      <xdr:rowOff>533400</xdr:rowOff>
    </xdr:to>
    <xdr:pic>
      <xdr:nvPicPr>
        <xdr:cNvPr id="3311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48475" y="4352925"/>
          <a:ext cx="2667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47625</xdr:colOff>
      <xdr:row>4</xdr:row>
      <xdr:rowOff>238125</xdr:rowOff>
    </xdr:from>
    <xdr:to>
      <xdr:col>13</xdr:col>
      <xdr:colOff>647700</xdr:colOff>
      <xdr:row>4</xdr:row>
      <xdr:rowOff>571500</xdr:rowOff>
    </xdr:to>
    <xdr:pic>
      <xdr:nvPicPr>
        <xdr:cNvPr id="3311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982075" y="2133600"/>
          <a:ext cx="6000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95250</xdr:colOff>
      <xdr:row>10</xdr:row>
      <xdr:rowOff>9525</xdr:rowOff>
    </xdr:from>
    <xdr:to>
      <xdr:col>12</xdr:col>
      <xdr:colOff>647700</xdr:colOff>
      <xdr:row>11</xdr:row>
      <xdr:rowOff>78105</xdr:rowOff>
    </xdr:to>
    <xdr:pic>
      <xdr:nvPicPr>
        <xdr:cNvPr id="3311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8277225" y="5248275"/>
          <a:ext cx="5524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640080</xdr:colOff>
      <xdr:row>10</xdr:row>
      <xdr:rowOff>68580</xdr:rowOff>
    </xdr:from>
    <xdr:to>
      <xdr:col>15</xdr:col>
      <xdr:colOff>289560</xdr:colOff>
      <xdr:row>11</xdr:row>
      <xdr:rowOff>114300</xdr:rowOff>
    </xdr:to>
    <xdr:pic>
      <xdr:nvPicPr>
        <xdr:cNvPr id="9" name="Picture 1" descr="C:\Temp\KClipboardExport\7d4qbwfz.gif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237" r="68932" b="32678"/>
        <a:stretch/>
      </xdr:blipFill>
      <xdr:spPr bwMode="auto">
        <a:xfrm>
          <a:off x="12222480" y="5204460"/>
          <a:ext cx="44958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5</xdr:row>
      <xdr:rowOff>409575</xdr:rowOff>
    </xdr:from>
    <xdr:to>
      <xdr:col>7</xdr:col>
      <xdr:colOff>561975</xdr:colOff>
      <xdr:row>5</xdr:row>
      <xdr:rowOff>790575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577840" y="3168015"/>
          <a:ext cx="44767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66675</xdr:colOff>
      <xdr:row>5</xdr:row>
      <xdr:rowOff>152400</xdr:rowOff>
    </xdr:from>
    <xdr:to>
      <xdr:col>13</xdr:col>
      <xdr:colOff>1047750</xdr:colOff>
      <xdr:row>5</xdr:row>
      <xdr:rowOff>561975</xdr:rowOff>
    </xdr:to>
    <xdr:pic>
      <xdr:nvPicPr>
        <xdr:cNvPr id="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9934575" y="2910840"/>
          <a:ext cx="98107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5</xdr:row>
      <xdr:rowOff>590550</xdr:rowOff>
    </xdr:from>
    <xdr:to>
      <xdr:col>11</xdr:col>
      <xdr:colOff>866775</xdr:colOff>
      <xdr:row>5</xdr:row>
      <xdr:rowOff>1085850</xdr:rowOff>
    </xdr:to>
    <xdr:pic>
      <xdr:nvPicPr>
        <xdr:cNvPr id="4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0075" y="3348990"/>
          <a:ext cx="8382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5</xdr:row>
      <xdr:rowOff>876300</xdr:rowOff>
    </xdr:from>
    <xdr:to>
      <xdr:col>12</xdr:col>
      <xdr:colOff>704850</xdr:colOff>
      <xdr:row>5</xdr:row>
      <xdr:rowOff>1247775</xdr:rowOff>
    </xdr:to>
    <xdr:pic>
      <xdr:nvPicPr>
        <xdr:cNvPr id="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57335" y="3634740"/>
          <a:ext cx="638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6</xdr:row>
      <xdr:rowOff>285750</xdr:rowOff>
    </xdr:from>
    <xdr:to>
      <xdr:col>10</xdr:col>
      <xdr:colOff>485775</xdr:colOff>
      <xdr:row>6</xdr:row>
      <xdr:rowOff>533400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717155" y="4385310"/>
          <a:ext cx="2667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47625</xdr:colOff>
      <xdr:row>4</xdr:row>
      <xdr:rowOff>238125</xdr:rowOff>
    </xdr:from>
    <xdr:to>
      <xdr:col>13</xdr:col>
      <xdr:colOff>647700</xdr:colOff>
      <xdr:row>4</xdr:row>
      <xdr:rowOff>571500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9915525" y="2120265"/>
          <a:ext cx="6000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95250</xdr:colOff>
      <xdr:row>10</xdr:row>
      <xdr:rowOff>9525</xdr:rowOff>
    </xdr:from>
    <xdr:to>
      <xdr:col>12</xdr:col>
      <xdr:colOff>647700</xdr:colOff>
      <xdr:row>11</xdr:row>
      <xdr:rowOff>78105</xdr:rowOff>
    </xdr:to>
    <xdr:pic>
      <xdr:nvPicPr>
        <xdr:cNvPr id="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9185910" y="6318885"/>
          <a:ext cx="5524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640080</xdr:colOff>
      <xdr:row>10</xdr:row>
      <xdr:rowOff>68580</xdr:rowOff>
    </xdr:from>
    <xdr:to>
      <xdr:col>15</xdr:col>
      <xdr:colOff>289560</xdr:colOff>
      <xdr:row>11</xdr:row>
      <xdr:rowOff>114300</xdr:rowOff>
    </xdr:to>
    <xdr:pic>
      <xdr:nvPicPr>
        <xdr:cNvPr id="9" name="Picture 1" descr="C:\Temp\KClipboardExport\7d4qbwfz.gif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237" r="68932" b="32678"/>
        <a:stretch/>
      </xdr:blipFill>
      <xdr:spPr bwMode="auto">
        <a:xfrm>
          <a:off x="11612880" y="6377940"/>
          <a:ext cx="44958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U19"/>
  <sheetViews>
    <sheetView tabSelected="1" topLeftCell="A4" zoomScaleNormal="100" workbookViewId="0">
      <selection activeCell="E25" sqref="E25"/>
    </sheetView>
  </sheetViews>
  <sheetFormatPr defaultRowHeight="14.4" x14ac:dyDescent="0.3"/>
  <cols>
    <col min="1" max="1" width="3.5546875" customWidth="1"/>
    <col min="2" max="2" width="26.44140625" customWidth="1"/>
    <col min="3" max="5" width="10.33203125" bestFit="1" customWidth="1"/>
    <col min="6" max="7" width="9.33203125" bestFit="1" customWidth="1"/>
    <col min="8" max="8" width="11.33203125" bestFit="1" customWidth="1"/>
    <col min="9" max="9" width="8.6640625" customWidth="1"/>
    <col min="10" max="10" width="9.6640625" customWidth="1"/>
    <col min="11" max="11" width="10.109375" customWidth="1"/>
    <col min="12" max="12" width="13.109375" customWidth="1"/>
    <col min="13" max="13" width="11.33203125" customWidth="1"/>
    <col min="14" max="14" width="16.109375" customWidth="1"/>
    <col min="15" max="17" width="11.6640625" customWidth="1"/>
    <col min="18" max="20" width="9.88671875" hidden="1" customWidth="1"/>
    <col min="21" max="21" width="9.44140625" hidden="1" customWidth="1"/>
  </cols>
  <sheetData>
    <row r="1" spans="1:21" ht="33.75" customHeight="1" x14ac:dyDescent="0.3">
      <c r="A1" s="32" t="s">
        <v>26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</row>
    <row r="2" spans="1:21" ht="43.5" customHeight="1" x14ac:dyDescent="0.3">
      <c r="A2" s="42" t="s">
        <v>8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</row>
    <row r="3" spans="1:21" ht="49.5" customHeight="1" x14ac:dyDescent="0.3">
      <c r="A3" s="33" t="s">
        <v>19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</row>
    <row r="4" spans="1:21" ht="22.5" customHeight="1" x14ac:dyDescent="0.3">
      <c r="A4" s="33" t="s">
        <v>30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</row>
    <row r="5" spans="1:21" ht="69" customHeight="1" x14ac:dyDescent="0.3">
      <c r="A5" s="34" t="s">
        <v>0</v>
      </c>
      <c r="B5" s="36" t="s">
        <v>4</v>
      </c>
      <c r="C5" s="38" t="s">
        <v>13</v>
      </c>
      <c r="D5" s="39"/>
      <c r="E5" s="39"/>
      <c r="F5" s="39"/>
      <c r="G5" s="39"/>
      <c r="H5" s="40"/>
      <c r="I5" s="36" t="s">
        <v>16</v>
      </c>
      <c r="J5" s="36" t="s">
        <v>5</v>
      </c>
      <c r="K5" s="49" t="s">
        <v>3</v>
      </c>
      <c r="L5" s="49"/>
      <c r="M5" s="49"/>
      <c r="N5" s="3" t="s">
        <v>9</v>
      </c>
      <c r="O5" s="43" t="s">
        <v>20</v>
      </c>
      <c r="P5" s="43"/>
      <c r="Q5" s="43"/>
    </row>
    <row r="6" spans="1:21" ht="105.6" x14ac:dyDescent="0.3">
      <c r="A6" s="35"/>
      <c r="B6" s="37"/>
      <c r="C6" s="14" t="s">
        <v>10</v>
      </c>
      <c r="D6" s="14" t="s">
        <v>11</v>
      </c>
      <c r="E6" s="16" t="s">
        <v>12</v>
      </c>
      <c r="F6" s="17" t="s">
        <v>17</v>
      </c>
      <c r="G6" s="17" t="s">
        <v>18</v>
      </c>
      <c r="H6" s="4"/>
      <c r="I6" s="41"/>
      <c r="J6" s="41"/>
      <c r="K6" s="9" t="s">
        <v>6</v>
      </c>
      <c r="L6" s="12" t="s">
        <v>1</v>
      </c>
      <c r="M6" s="12" t="s">
        <v>15</v>
      </c>
      <c r="N6" s="5"/>
      <c r="O6" s="12" t="s">
        <v>21</v>
      </c>
      <c r="P6" s="12" t="s">
        <v>22</v>
      </c>
      <c r="Q6" s="12" t="s">
        <v>32</v>
      </c>
    </row>
    <row r="7" spans="1:21" ht="55.2" x14ac:dyDescent="0.3">
      <c r="A7" s="6">
        <v>1</v>
      </c>
      <c r="B7" s="15">
        <v>2</v>
      </c>
      <c r="C7" s="15">
        <v>3</v>
      </c>
      <c r="D7" s="15">
        <v>4</v>
      </c>
      <c r="E7" s="15">
        <v>5</v>
      </c>
      <c r="F7" s="15">
        <v>6</v>
      </c>
      <c r="G7" s="15">
        <v>7</v>
      </c>
      <c r="H7" s="6" t="s">
        <v>2</v>
      </c>
      <c r="I7" s="6">
        <v>9</v>
      </c>
      <c r="J7" s="6" t="s">
        <v>14</v>
      </c>
      <c r="K7" s="10" t="s">
        <v>7</v>
      </c>
      <c r="L7" s="10">
        <v>12</v>
      </c>
      <c r="M7" s="10">
        <v>13</v>
      </c>
      <c r="N7" s="6" t="s">
        <v>25</v>
      </c>
      <c r="O7" s="10">
        <v>15</v>
      </c>
      <c r="P7" s="10" t="s">
        <v>23</v>
      </c>
      <c r="Q7" s="21">
        <v>17</v>
      </c>
    </row>
    <row r="8" spans="1:21" ht="39.6" x14ac:dyDescent="0.3">
      <c r="A8" s="25">
        <v>1</v>
      </c>
      <c r="B8" s="23" t="s">
        <v>34</v>
      </c>
      <c r="C8" s="30">
        <v>146551</v>
      </c>
      <c r="D8" s="30">
        <v>157300</v>
      </c>
      <c r="E8" s="30">
        <v>159000</v>
      </c>
      <c r="F8" s="24"/>
      <c r="G8" s="24"/>
      <c r="H8" s="11">
        <f t="shared" ref="H8:H10" si="0">SUM(C8:G8)</f>
        <v>462851</v>
      </c>
      <c r="I8" s="26">
        <v>1</v>
      </c>
      <c r="J8" s="26">
        <v>3</v>
      </c>
      <c r="K8" s="11">
        <f t="shared" ref="K8:K10" si="1">AVERAGE(C8:G8)</f>
        <v>154283.67000000001</v>
      </c>
      <c r="L8" s="11">
        <f t="shared" ref="L8:L10" si="2">STDEV(C8:G8)</f>
        <v>6750.41</v>
      </c>
      <c r="M8" s="13">
        <f t="shared" ref="M8:M10" si="3">L8/K8</f>
        <v>4.3799999999999999E-2</v>
      </c>
      <c r="N8" s="11">
        <f t="shared" ref="N8:N10" si="4">(I8/J8)*(C8+D8+E8+F8+G8)</f>
        <v>154283.67000000001</v>
      </c>
      <c r="O8" s="11" t="s">
        <v>31</v>
      </c>
      <c r="P8" s="11">
        <f>MIN(C8:E8,O8)</f>
        <v>146551</v>
      </c>
      <c r="Q8" s="27">
        <f>I8*P8</f>
        <v>146551</v>
      </c>
      <c r="R8" s="28">
        <f>C8*I8</f>
        <v>146551</v>
      </c>
      <c r="S8" s="28">
        <f>D8*I8</f>
        <v>157300</v>
      </c>
      <c r="T8" s="28">
        <f>E8*I8</f>
        <v>159000</v>
      </c>
      <c r="U8" s="28">
        <f>I8*P8</f>
        <v>146551</v>
      </c>
    </row>
    <row r="9" spans="1:21" ht="39.6" x14ac:dyDescent="0.3">
      <c r="A9" s="25">
        <v>2</v>
      </c>
      <c r="B9" s="23" t="s">
        <v>35</v>
      </c>
      <c r="C9" s="30">
        <v>145036</v>
      </c>
      <c r="D9" s="30">
        <v>156000</v>
      </c>
      <c r="E9" s="30">
        <v>158000</v>
      </c>
      <c r="F9" s="24"/>
      <c r="G9" s="24"/>
      <c r="H9" s="11">
        <f t="shared" si="0"/>
        <v>459036</v>
      </c>
      <c r="I9" s="26">
        <v>1</v>
      </c>
      <c r="J9" s="26">
        <v>3</v>
      </c>
      <c r="K9" s="11">
        <f t="shared" si="1"/>
        <v>153012</v>
      </c>
      <c r="L9" s="11">
        <f t="shared" si="2"/>
        <v>6979.43</v>
      </c>
      <c r="M9" s="13">
        <f t="shared" si="3"/>
        <v>4.5600000000000002E-2</v>
      </c>
      <c r="N9" s="11">
        <f t="shared" si="4"/>
        <v>153012</v>
      </c>
      <c r="O9" s="11" t="s">
        <v>31</v>
      </c>
      <c r="P9" s="11">
        <f t="shared" ref="P9:P10" si="5">MIN(C9:E9,O9)</f>
        <v>145036</v>
      </c>
      <c r="Q9" s="27">
        <f t="shared" ref="Q9:Q10" si="6">I9*P9</f>
        <v>145036</v>
      </c>
      <c r="R9" s="28">
        <f t="shared" ref="R9:R10" si="7">C9*I9</f>
        <v>145036</v>
      </c>
      <c r="S9" s="28">
        <f t="shared" ref="S9:S10" si="8">D9*I9</f>
        <v>156000</v>
      </c>
      <c r="T9" s="28">
        <f t="shared" ref="T9:T10" si="9">E9*I9</f>
        <v>158000</v>
      </c>
      <c r="U9" s="28">
        <f t="shared" ref="U9:U10" si="10">I9*P9</f>
        <v>145036</v>
      </c>
    </row>
    <row r="10" spans="1:21" ht="39.6" x14ac:dyDescent="0.3">
      <c r="A10" s="25">
        <v>3</v>
      </c>
      <c r="B10" s="23" t="s">
        <v>36</v>
      </c>
      <c r="C10" s="30">
        <v>230128</v>
      </c>
      <c r="D10" s="30">
        <v>248500</v>
      </c>
      <c r="E10" s="30">
        <v>251000</v>
      </c>
      <c r="F10" s="24"/>
      <c r="G10" s="24"/>
      <c r="H10" s="11">
        <f t="shared" si="0"/>
        <v>729628</v>
      </c>
      <c r="I10" s="26">
        <v>1</v>
      </c>
      <c r="J10" s="26">
        <v>3</v>
      </c>
      <c r="K10" s="11">
        <f t="shared" si="1"/>
        <v>243209.33</v>
      </c>
      <c r="L10" s="11">
        <f t="shared" si="2"/>
        <v>11397.52</v>
      </c>
      <c r="M10" s="13">
        <f t="shared" si="3"/>
        <v>4.6899999999999997E-2</v>
      </c>
      <c r="N10" s="11">
        <f t="shared" si="4"/>
        <v>243209.33</v>
      </c>
      <c r="O10" s="11" t="s">
        <v>31</v>
      </c>
      <c r="P10" s="11">
        <f t="shared" si="5"/>
        <v>230128</v>
      </c>
      <c r="Q10" s="27">
        <f t="shared" si="6"/>
        <v>230128</v>
      </c>
      <c r="R10" s="28">
        <f t="shared" si="7"/>
        <v>230128</v>
      </c>
      <c r="S10" s="28">
        <f t="shared" si="8"/>
        <v>248500</v>
      </c>
      <c r="T10" s="28">
        <f t="shared" si="9"/>
        <v>251000</v>
      </c>
      <c r="U10" s="28">
        <f t="shared" si="10"/>
        <v>230128</v>
      </c>
    </row>
    <row r="11" spans="1:21" ht="15.6" x14ac:dyDescent="0.3">
      <c r="A11" s="47"/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7"/>
      <c r="N11" s="8">
        <f>SUM(N8:N10)</f>
        <v>550505</v>
      </c>
      <c r="O11" s="44" t="s">
        <v>24</v>
      </c>
      <c r="P11" s="45"/>
      <c r="Q11" s="8">
        <f>SUM(Q8:Q10)</f>
        <v>521715</v>
      </c>
      <c r="R11" s="29">
        <f>SUM(R8:R10)</f>
        <v>521715</v>
      </c>
      <c r="S11" s="29">
        <f>SUM(S8:S10)</f>
        <v>561800</v>
      </c>
      <c r="T11" s="29">
        <f>SUM(T8:T10)</f>
        <v>568000</v>
      </c>
      <c r="U11" s="29">
        <f>SUM(U8:U10)</f>
        <v>521715</v>
      </c>
    </row>
    <row r="12" spans="1:21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2"/>
      <c r="L12" s="1"/>
      <c r="M12" s="1"/>
      <c r="N12" s="2"/>
    </row>
    <row r="13" spans="1:21" ht="13.8" customHeight="1" x14ac:dyDescent="0.3">
      <c r="A13" s="1"/>
      <c r="B13" s="46" t="s">
        <v>27</v>
      </c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</row>
    <row r="14" spans="1:21" ht="13.8" customHeight="1" x14ac:dyDescent="0.3">
      <c r="A14" s="19"/>
      <c r="B14" s="46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</row>
    <row r="15" spans="1:21" ht="13.8" customHeight="1" x14ac:dyDescent="0.3">
      <c r="A15" s="19"/>
      <c r="B15" s="46"/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</row>
    <row r="16" spans="1:21" ht="13.8" customHeight="1" x14ac:dyDescent="0.3">
      <c r="A16" s="19"/>
      <c r="B16" s="19"/>
      <c r="C16" s="19"/>
      <c r="D16" s="19"/>
      <c r="E16" s="19"/>
      <c r="F16" s="19"/>
      <c r="G16" s="20"/>
    </row>
    <row r="17" spans="2:13" ht="13.8" customHeight="1" x14ac:dyDescent="0.3">
      <c r="B17" s="18" t="s">
        <v>28</v>
      </c>
      <c r="J17" s="18"/>
      <c r="L17" s="18"/>
      <c r="M17" s="18"/>
    </row>
    <row r="18" spans="2:13" x14ac:dyDescent="0.3">
      <c r="B18" s="18" t="s">
        <v>29</v>
      </c>
      <c r="K18" s="18" t="s">
        <v>33</v>
      </c>
    </row>
    <row r="19" spans="2:13" x14ac:dyDescent="0.3">
      <c r="B19" s="22">
        <v>79210942051</v>
      </c>
    </row>
  </sheetData>
  <mergeCells count="14">
    <mergeCell ref="O5:Q5"/>
    <mergeCell ref="O11:P11"/>
    <mergeCell ref="B13:Q15"/>
    <mergeCell ref="A11:L11"/>
    <mergeCell ref="K5:M5"/>
    <mergeCell ref="A1:N1"/>
    <mergeCell ref="A3:N3"/>
    <mergeCell ref="A4:N4"/>
    <mergeCell ref="A5:A6"/>
    <mergeCell ref="B5:B6"/>
    <mergeCell ref="C5:H5"/>
    <mergeCell ref="I5:I6"/>
    <mergeCell ref="J5:J6"/>
    <mergeCell ref="A2:N2"/>
  </mergeCells>
  <pageMargins left="0.39370078740157483" right="0.39370078740157483" top="0.59055118110236227" bottom="0.59055118110236227" header="0" footer="0"/>
  <pageSetup paperSize="9" scale="7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X19"/>
  <sheetViews>
    <sheetView topLeftCell="B7" zoomScaleNormal="100" workbookViewId="0">
      <selection activeCell="O25" sqref="O25"/>
    </sheetView>
  </sheetViews>
  <sheetFormatPr defaultRowHeight="14.4" x14ac:dyDescent="0.3"/>
  <cols>
    <col min="1" max="1" width="3.5546875" customWidth="1"/>
    <col min="2" max="2" width="26.44140625" customWidth="1"/>
    <col min="3" max="5" width="10.33203125" bestFit="1" customWidth="1"/>
    <col min="6" max="7" width="9.33203125" bestFit="1" customWidth="1"/>
    <col min="8" max="8" width="11.33203125" bestFit="1" customWidth="1"/>
    <col min="9" max="9" width="8.6640625" customWidth="1"/>
    <col min="10" max="10" width="9.6640625" customWidth="1"/>
    <col min="11" max="11" width="10.109375" customWidth="1"/>
    <col min="12" max="12" width="13.109375" customWidth="1"/>
    <col min="13" max="13" width="11.33203125" customWidth="1"/>
    <col min="14" max="14" width="16.109375" customWidth="1"/>
    <col min="15" max="17" width="11.6640625" customWidth="1"/>
    <col min="18" max="20" width="9.88671875" hidden="1" customWidth="1"/>
    <col min="21" max="21" width="9.44140625" hidden="1" customWidth="1"/>
    <col min="24" max="24" width="9.88671875" bestFit="1" customWidth="1"/>
  </cols>
  <sheetData>
    <row r="1" spans="1:24" ht="33.75" customHeight="1" x14ac:dyDescent="0.3">
      <c r="A1" s="32" t="s">
        <v>26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</row>
    <row r="2" spans="1:24" ht="43.5" customHeight="1" x14ac:dyDescent="0.3">
      <c r="A2" s="42" t="s">
        <v>8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</row>
    <row r="3" spans="1:24" ht="49.5" customHeight="1" x14ac:dyDescent="0.3">
      <c r="A3" s="33" t="s">
        <v>19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</row>
    <row r="4" spans="1:24" ht="22.5" customHeight="1" x14ac:dyDescent="0.3">
      <c r="A4" s="33" t="s">
        <v>30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</row>
    <row r="5" spans="1:24" ht="69" customHeight="1" x14ac:dyDescent="0.3">
      <c r="A5" s="34" t="s">
        <v>0</v>
      </c>
      <c r="B5" s="36" t="s">
        <v>4</v>
      </c>
      <c r="C5" s="38" t="s">
        <v>13</v>
      </c>
      <c r="D5" s="39"/>
      <c r="E5" s="39"/>
      <c r="F5" s="39"/>
      <c r="G5" s="39"/>
      <c r="H5" s="40"/>
      <c r="I5" s="36" t="s">
        <v>16</v>
      </c>
      <c r="J5" s="36" t="s">
        <v>5</v>
      </c>
      <c r="K5" s="49" t="s">
        <v>3</v>
      </c>
      <c r="L5" s="49"/>
      <c r="M5" s="49"/>
      <c r="N5" s="3" t="s">
        <v>9</v>
      </c>
      <c r="O5" s="43" t="s">
        <v>20</v>
      </c>
      <c r="P5" s="43"/>
      <c r="Q5" s="43"/>
    </row>
    <row r="6" spans="1:24" ht="105.6" x14ac:dyDescent="0.3">
      <c r="A6" s="35"/>
      <c r="B6" s="37"/>
      <c r="C6" s="31" t="s">
        <v>10</v>
      </c>
      <c r="D6" s="31" t="s">
        <v>11</v>
      </c>
      <c r="E6" s="31" t="s">
        <v>12</v>
      </c>
      <c r="F6" s="31" t="s">
        <v>17</v>
      </c>
      <c r="G6" s="31" t="s">
        <v>18</v>
      </c>
      <c r="H6" s="4"/>
      <c r="I6" s="41"/>
      <c r="J6" s="41"/>
      <c r="K6" s="9" t="s">
        <v>6</v>
      </c>
      <c r="L6" s="12" t="s">
        <v>1</v>
      </c>
      <c r="M6" s="12" t="s">
        <v>15</v>
      </c>
      <c r="N6" s="5"/>
      <c r="O6" s="12" t="s">
        <v>21</v>
      </c>
      <c r="P6" s="12" t="s">
        <v>22</v>
      </c>
      <c r="Q6" s="12" t="s">
        <v>32</v>
      </c>
    </row>
    <row r="7" spans="1:24" ht="55.2" x14ac:dyDescent="0.3">
      <c r="A7" s="6">
        <v>1</v>
      </c>
      <c r="B7" s="15">
        <v>2</v>
      </c>
      <c r="C7" s="15">
        <v>3</v>
      </c>
      <c r="D7" s="15">
        <v>4</v>
      </c>
      <c r="E7" s="15">
        <v>5</v>
      </c>
      <c r="F7" s="15">
        <v>6</v>
      </c>
      <c r="G7" s="15">
        <v>7</v>
      </c>
      <c r="H7" s="6" t="s">
        <v>2</v>
      </c>
      <c r="I7" s="6">
        <v>9</v>
      </c>
      <c r="J7" s="6" t="s">
        <v>14</v>
      </c>
      <c r="K7" s="10" t="s">
        <v>7</v>
      </c>
      <c r="L7" s="10">
        <v>12</v>
      </c>
      <c r="M7" s="10">
        <v>13</v>
      </c>
      <c r="N7" s="6" t="s">
        <v>25</v>
      </c>
      <c r="O7" s="10">
        <v>15</v>
      </c>
      <c r="P7" s="10" t="s">
        <v>23</v>
      </c>
      <c r="Q7" s="21">
        <v>17</v>
      </c>
    </row>
    <row r="8" spans="1:24" ht="39.6" x14ac:dyDescent="0.3">
      <c r="A8" s="25">
        <v>1</v>
      </c>
      <c r="B8" s="23" t="s">
        <v>34</v>
      </c>
      <c r="C8" s="30">
        <v>146551</v>
      </c>
      <c r="D8" s="30">
        <v>157300</v>
      </c>
      <c r="E8" s="30">
        <v>159000</v>
      </c>
      <c r="F8" s="24"/>
      <c r="G8" s="24"/>
      <c r="H8" s="11">
        <f t="shared" ref="H8:H10" si="0">SUM(C8:G8)</f>
        <v>462851</v>
      </c>
      <c r="I8" s="26">
        <v>1</v>
      </c>
      <c r="J8" s="26">
        <v>3</v>
      </c>
      <c r="K8" s="11">
        <f t="shared" ref="K8:K10" si="1">AVERAGE(C8:G8)</f>
        <v>154283.67000000001</v>
      </c>
      <c r="L8" s="11">
        <f t="shared" ref="L8:L10" si="2">STDEV(C8:G8)</f>
        <v>6750.41</v>
      </c>
      <c r="M8" s="13">
        <f t="shared" ref="M8:M10" si="3">L8/K8</f>
        <v>4.3799999999999999E-2</v>
      </c>
      <c r="N8" s="11">
        <f t="shared" ref="N8:N10" si="4">(I8/J8)*(C8+D8+E8+F8+G8)</f>
        <v>154283.67000000001</v>
      </c>
      <c r="O8" s="11" t="s">
        <v>31</v>
      </c>
      <c r="P8" s="11">
        <f>MIN(C8:E8,O8)</f>
        <v>146551</v>
      </c>
      <c r="Q8" s="27">
        <f>I8*P8</f>
        <v>146551</v>
      </c>
      <c r="R8" s="28">
        <f>C8*I8</f>
        <v>146551</v>
      </c>
      <c r="S8" s="28">
        <f>D8*I8</f>
        <v>157300</v>
      </c>
      <c r="T8" s="28">
        <f>E8*I8</f>
        <v>159000</v>
      </c>
      <c r="U8" s="28">
        <f>I8*P8</f>
        <v>146551</v>
      </c>
      <c r="V8" s="51">
        <v>15.5</v>
      </c>
      <c r="W8" s="28">
        <v>9454.9</v>
      </c>
      <c r="X8" s="28">
        <f>V8*W8</f>
        <v>146550.95000000001</v>
      </c>
    </row>
    <row r="9" spans="1:24" ht="40.200000000000003" thickBot="1" x14ac:dyDescent="0.35">
      <c r="A9" s="25">
        <v>2</v>
      </c>
      <c r="B9" s="23" t="s">
        <v>35</v>
      </c>
      <c r="C9" s="30">
        <v>145036</v>
      </c>
      <c r="D9" s="30">
        <v>156000</v>
      </c>
      <c r="E9" s="30">
        <v>158000</v>
      </c>
      <c r="F9" s="24"/>
      <c r="G9" s="24"/>
      <c r="H9" s="11">
        <f t="shared" si="0"/>
        <v>459036</v>
      </c>
      <c r="I9" s="26">
        <v>1</v>
      </c>
      <c r="J9" s="26">
        <v>3</v>
      </c>
      <c r="K9" s="11">
        <f t="shared" si="1"/>
        <v>153012</v>
      </c>
      <c r="L9" s="11">
        <f t="shared" si="2"/>
        <v>6979.43</v>
      </c>
      <c r="M9" s="13">
        <f t="shared" si="3"/>
        <v>4.5600000000000002E-2</v>
      </c>
      <c r="N9" s="11">
        <f t="shared" si="4"/>
        <v>153012</v>
      </c>
      <c r="O9" s="11" t="s">
        <v>31</v>
      </c>
      <c r="P9" s="11">
        <f t="shared" ref="P9:P10" si="5">MIN(C9:E9,O9)</f>
        <v>145036</v>
      </c>
      <c r="Q9" s="27">
        <f t="shared" ref="Q9:Q10" si="6">I9*P9</f>
        <v>145036</v>
      </c>
      <c r="R9" s="28">
        <f t="shared" ref="R9:R10" si="7">C9*I9</f>
        <v>145036</v>
      </c>
      <c r="S9" s="28">
        <f t="shared" ref="S9:S10" si="8">D9*I9</f>
        <v>156000</v>
      </c>
      <c r="T9" s="28">
        <f t="shared" ref="T9:T10" si="9">E9*I9</f>
        <v>158000</v>
      </c>
      <c r="U9" s="28">
        <f t="shared" ref="U9:U10" si="10">I9*P9</f>
        <v>145036</v>
      </c>
      <c r="V9" s="50">
        <v>15.34</v>
      </c>
      <c r="W9" s="28">
        <v>9454.77</v>
      </c>
      <c r="X9" s="28">
        <f t="shared" ref="X9:X10" si="11">V9*W9</f>
        <v>145036.17000000001</v>
      </c>
    </row>
    <row r="10" spans="1:24" ht="40.200000000000003" thickBot="1" x14ac:dyDescent="0.35">
      <c r="A10" s="25">
        <v>3</v>
      </c>
      <c r="B10" s="23" t="s">
        <v>36</v>
      </c>
      <c r="C10" s="30">
        <v>230128</v>
      </c>
      <c r="D10" s="30">
        <v>248500</v>
      </c>
      <c r="E10" s="30">
        <v>251000</v>
      </c>
      <c r="F10" s="24"/>
      <c r="G10" s="24"/>
      <c r="H10" s="11">
        <f t="shared" si="0"/>
        <v>729628</v>
      </c>
      <c r="I10" s="26">
        <v>1</v>
      </c>
      <c r="J10" s="26">
        <v>3</v>
      </c>
      <c r="K10" s="11">
        <f t="shared" si="1"/>
        <v>243209.33</v>
      </c>
      <c r="L10" s="11">
        <f t="shared" si="2"/>
        <v>11397.52</v>
      </c>
      <c r="M10" s="13">
        <f t="shared" si="3"/>
        <v>4.6899999999999997E-2</v>
      </c>
      <c r="N10" s="11">
        <f t="shared" si="4"/>
        <v>243209.33</v>
      </c>
      <c r="O10" s="11" t="s">
        <v>31</v>
      </c>
      <c r="P10" s="11">
        <f t="shared" si="5"/>
        <v>230128</v>
      </c>
      <c r="Q10" s="27">
        <f t="shared" si="6"/>
        <v>230128</v>
      </c>
      <c r="R10" s="28">
        <f t="shared" si="7"/>
        <v>230128</v>
      </c>
      <c r="S10" s="28">
        <f t="shared" si="8"/>
        <v>248500</v>
      </c>
      <c r="T10" s="28">
        <f t="shared" si="9"/>
        <v>251000</v>
      </c>
      <c r="U10" s="28">
        <f t="shared" si="10"/>
        <v>230128</v>
      </c>
      <c r="V10" s="50">
        <v>24.34</v>
      </c>
      <c r="W10" s="28">
        <v>9454.7199999999993</v>
      </c>
      <c r="X10" s="28">
        <f t="shared" si="11"/>
        <v>230127.88</v>
      </c>
    </row>
    <row r="11" spans="1:24" ht="15.6" x14ac:dyDescent="0.3">
      <c r="A11" s="47"/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7"/>
      <c r="N11" s="8">
        <f>SUM(N8:N10)</f>
        <v>550505</v>
      </c>
      <c r="O11" s="44" t="s">
        <v>24</v>
      </c>
      <c r="P11" s="45"/>
      <c r="Q11" s="8">
        <f>SUM(Q8:Q10)</f>
        <v>521715</v>
      </c>
      <c r="R11" s="29">
        <f>SUM(R8:R10)</f>
        <v>521715</v>
      </c>
      <c r="S11" s="29">
        <f>SUM(S8:S10)</f>
        <v>561800</v>
      </c>
      <c r="T11" s="29">
        <f>SUM(T8:T10)</f>
        <v>568000</v>
      </c>
      <c r="U11" s="29">
        <f>SUM(U8:U10)</f>
        <v>521715</v>
      </c>
      <c r="X11" s="8">
        <f>SUM(X8:X10)</f>
        <v>521715</v>
      </c>
    </row>
    <row r="12" spans="1:24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2"/>
      <c r="L12" s="1"/>
      <c r="M12" s="1"/>
      <c r="N12" s="2"/>
    </row>
    <row r="13" spans="1:24" ht="13.8" customHeight="1" x14ac:dyDescent="0.3">
      <c r="A13" s="1"/>
      <c r="B13" s="46" t="s">
        <v>27</v>
      </c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</row>
    <row r="14" spans="1:24" ht="13.8" customHeight="1" x14ac:dyDescent="0.3">
      <c r="A14" s="19"/>
      <c r="B14" s="46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</row>
    <row r="15" spans="1:24" ht="13.8" customHeight="1" x14ac:dyDescent="0.3">
      <c r="A15" s="19"/>
      <c r="B15" s="46"/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</row>
    <row r="16" spans="1:24" ht="13.8" customHeight="1" x14ac:dyDescent="0.3">
      <c r="A16" s="19"/>
      <c r="B16" s="19"/>
      <c r="C16" s="19"/>
      <c r="D16" s="19"/>
      <c r="E16" s="19"/>
      <c r="F16" s="19"/>
      <c r="G16" s="20"/>
    </row>
    <row r="17" spans="2:13" ht="13.8" customHeight="1" x14ac:dyDescent="0.3">
      <c r="B17" s="18" t="s">
        <v>28</v>
      </c>
      <c r="J17" s="18"/>
      <c r="L17" s="18"/>
      <c r="M17" s="18"/>
    </row>
    <row r="18" spans="2:13" x14ac:dyDescent="0.3">
      <c r="B18" s="18" t="s">
        <v>29</v>
      </c>
      <c r="K18" s="18" t="s">
        <v>33</v>
      </c>
    </row>
    <row r="19" spans="2:13" x14ac:dyDescent="0.3">
      <c r="B19" s="22">
        <v>79210942051</v>
      </c>
    </row>
  </sheetData>
  <mergeCells count="14">
    <mergeCell ref="O5:Q5"/>
    <mergeCell ref="A11:L11"/>
    <mergeCell ref="O11:P11"/>
    <mergeCell ref="B13:Q15"/>
    <mergeCell ref="A1:N1"/>
    <mergeCell ref="A2:N2"/>
    <mergeCell ref="A3:N3"/>
    <mergeCell ref="A4:N4"/>
    <mergeCell ref="A5:A6"/>
    <mergeCell ref="B5:B6"/>
    <mergeCell ref="C5:H5"/>
    <mergeCell ref="I5:I6"/>
    <mergeCell ref="J5:J6"/>
    <mergeCell ref="K5:M5"/>
  </mergeCells>
  <pageMargins left="0.39370078740157483" right="0.39370078740157483" top="0.59055118110236227" bottom="0.59055118110236227" header="0" footer="0"/>
  <pageSetup paperSize="9" scale="7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для извещения</vt:lpstr>
      <vt:lpstr>расчет за метр</vt:lpstr>
    </vt:vector>
  </TitlesOfParts>
  <Company>organization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Пользователь</cp:lastModifiedBy>
  <cp:lastPrinted>2023-10-19T10:08:37Z</cp:lastPrinted>
  <dcterms:created xsi:type="dcterms:W3CDTF">2011-08-15T06:57:36Z</dcterms:created>
  <dcterms:modified xsi:type="dcterms:W3CDTF">2024-07-04T12:26:07Z</dcterms:modified>
</cp:coreProperties>
</file>