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192.168.117.10\экономисты\ТОРГИ\Торги 2024\Публичные закупки\Штатив-бокс для предметных стёкол\"/>
    </mc:Choice>
  </mc:AlternateContent>
  <bookViews>
    <workbookView xWindow="0" yWindow="0" windowWidth="21570" windowHeight="7470"/>
  </bookViews>
  <sheets>
    <sheet name="цитрат" sheetId="5" r:id="rId1"/>
    <sheet name="Все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L4" i="5" l="1"/>
  <c r="M4" i="5" s="1"/>
  <c r="H4" i="5"/>
  <c r="I4" i="5" s="1"/>
  <c r="J4" i="5" s="1"/>
  <c r="H5" i="5" l="1"/>
  <c r="I5" i="5" s="1"/>
  <c r="J5" i="5" s="1"/>
  <c r="L5" i="5" l="1"/>
  <c r="M5" i="5" s="1"/>
  <c r="M6" i="5" s="1"/>
  <c r="H4" i="3"/>
  <c r="L4" i="3" s="1"/>
  <c r="M4" i="3" s="1"/>
  <c r="H5" i="3"/>
  <c r="L5" i="3" s="1"/>
  <c r="M5" i="3" s="1"/>
  <c r="H6" i="3"/>
  <c r="L6" i="3" s="1"/>
  <c r="M6" i="3" s="1"/>
  <c r="H7" i="3"/>
  <c r="L7" i="3" s="1"/>
  <c r="M7" i="3" s="1"/>
  <c r="H8" i="3"/>
  <c r="L8" i="3" s="1"/>
  <c r="M8" i="3" s="1"/>
  <c r="H9" i="3"/>
  <c r="L9" i="3" s="1"/>
  <c r="I5" i="3" l="1"/>
  <c r="J5" i="3" s="1"/>
  <c r="I8" i="3"/>
  <c r="J8" i="3" s="1"/>
  <c r="I4" i="3"/>
  <c r="J4" i="3" s="1"/>
  <c r="I7" i="3"/>
  <c r="J7" i="3" s="1"/>
  <c r="I6" i="3"/>
  <c r="J6" i="3" s="1"/>
  <c r="M10" i="3"/>
  <c r="I9" i="3"/>
  <c r="J9" i="3" s="1"/>
  <c r="M9" i="3"/>
</calcChain>
</file>

<file path=xl/sharedStrings.xml><?xml version="1.0" encoding="utf-8"?>
<sst xmlns="http://schemas.openxmlformats.org/spreadsheetml/2006/main" count="52" uniqueCount="28">
  <si>
    <t>Кол-во</t>
  </si>
  <si>
    <t>шт</t>
  </si>
  <si>
    <t>Устройство вакуумное с поршнем для исследований проб крови с активатором свертывания</t>
  </si>
  <si>
    <t>Устройство вакуумное с поршнем для исследований проб крови с цитратом натрия</t>
  </si>
  <si>
    <t>Устройство вакуумное с поршнем для исследований проб крови с К3ЭДТА</t>
  </si>
  <si>
    <t>Игла для забора крови, стандартная</t>
  </si>
  <si>
    <t>Жгут медицинский одноразового использования</t>
  </si>
  <si>
    <t>упак</t>
  </si>
  <si>
    <t>№ п/п</t>
  </si>
  <si>
    <t>Наименование товара, работ, услуг</t>
  </si>
  <si>
    <t>Ед. изм. по ОКЕИ</t>
  </si>
  <si>
    <t>Средняя арифметическая величина единицы товара без НДС, руб.</t>
  </si>
  <si>
    <t xml:space="preserve">Среднее квадратичное отклонение </t>
  </si>
  <si>
    <t>Коэффициент вариации, %</t>
  </si>
  <si>
    <t>НДС, %</t>
  </si>
  <si>
    <t>Начальная цена единицы товара с НДС, руб.</t>
  </si>
  <si>
    <t>Начальная (максимальная) цена контракта, руб.</t>
  </si>
  <si>
    <t>Цена без НДС, руб.</t>
  </si>
  <si>
    <t>8=(5+6+7)/3</t>
  </si>
  <si>
    <t>13=4*12</t>
  </si>
  <si>
    <r>
      <t xml:space="preserve">Коммерческое предложение </t>
    </r>
    <r>
      <rPr>
        <sz val="8.5"/>
        <color rgb="FFFF0000"/>
        <rFont val="Times New Roman"/>
        <family val="1"/>
        <charset val="204"/>
      </rPr>
      <t>вх. от 20.10.2023 № 22</t>
    </r>
  </si>
  <si>
    <r>
      <t xml:space="preserve">Коммерческое предложение </t>
    </r>
    <r>
      <rPr>
        <sz val="8.5"/>
        <color rgb="FFFF0000"/>
        <rFont val="Times New Roman"/>
        <family val="1"/>
        <charset val="204"/>
      </rPr>
      <t>вх. от 20.10.2023 № 23</t>
    </r>
    <r>
      <rPr>
        <sz val="11"/>
        <color theme="1"/>
        <rFont val="Calibri"/>
        <family val="2"/>
        <charset val="204"/>
        <scheme val="minor"/>
      </rPr>
      <t/>
    </r>
  </si>
  <si>
    <r>
      <t xml:space="preserve">Коммерческое предложение </t>
    </r>
    <r>
      <rPr>
        <sz val="8.5"/>
        <color rgb="FFFF0000"/>
        <rFont val="Times New Roman"/>
        <family val="1"/>
        <charset val="204"/>
      </rPr>
      <t>вх. от 20.10.2023 № 24</t>
    </r>
    <r>
      <rPr>
        <sz val="11"/>
        <color theme="1"/>
        <rFont val="Calibri"/>
        <family val="2"/>
        <charset val="204"/>
        <scheme val="minor"/>
      </rPr>
      <t/>
    </r>
  </si>
  <si>
    <t>Штатив для приготовления/окраски предметных стекол</t>
  </si>
  <si>
    <t>Стекло предметное и (или) слайд для микроскопии ИВД, одноразового использования</t>
  </si>
  <si>
    <r>
      <t xml:space="preserve">Коммерческое предложение </t>
    </r>
    <r>
      <rPr>
        <sz val="8.5"/>
        <color rgb="FFFF0000"/>
        <rFont val="Times New Roman"/>
        <family val="1"/>
        <charset val="204"/>
      </rPr>
      <t>исх.6013 от 02.07.2024</t>
    </r>
  </si>
  <si>
    <r>
      <t xml:space="preserve">Коммерческое предложение </t>
    </r>
    <r>
      <rPr>
        <sz val="8.5"/>
        <color rgb="FFFF0000"/>
        <rFont val="Times New Roman"/>
        <family val="1"/>
        <charset val="204"/>
      </rPr>
      <t>исх. 674584 от 02.07.2024</t>
    </r>
  </si>
  <si>
    <t>Коммерческое предложение исх. 624775652 от 28.06.2024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</si>
</sst>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8.5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sz val="8.5"/>
      <color rgb="FF000000"/>
      <name val="Times New Roman"/>
      <family val="1"/>
      <charset val="204"/>
    </font>
    <font>
      <b/>
      <sz val="8.5"/>
      <color rgb="FF000000"/>
      <name val="Times New Roman"/>
      <family val="1"/>
      <charset val="204"/>
    </font>
    <font>
      <sz val="8.5"/>
      <color rgb="FFFF000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19">
    <xf numFmtId="0" fontId="0" fillId="0" borderId="0" xfId="0"/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3" fillId="0" borderId="4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2" fontId="4" fillId="0" borderId="4" xfId="0" applyNumberFormat="1" applyFont="1" applyBorder="1" applyAlignment="1">
      <alignment horizontal="center" vertical="center" wrapText="1"/>
    </xf>
    <xf numFmtId="4" fontId="4" fillId="0" borderId="4" xfId="0" applyNumberFormat="1" applyFont="1" applyBorder="1" applyAlignment="1">
      <alignment horizontal="center" vertical="center" wrapText="1"/>
    </xf>
    <xf numFmtId="4" fontId="5" fillId="0" borderId="4" xfId="0" applyNumberFormat="1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5" fillId="0" borderId="5" xfId="0" applyFont="1" applyBorder="1" applyAlignment="1">
      <alignment horizontal="right" vertical="center" wrapText="1"/>
    </xf>
    <xf numFmtId="0" fontId="5" fillId="0" borderId="6" xfId="0" applyFont="1" applyBorder="1" applyAlignment="1">
      <alignment horizontal="right" vertical="center" wrapText="1"/>
    </xf>
    <xf numFmtId="0" fontId="5" fillId="0" borderId="3" xfId="0" applyFont="1" applyBorder="1" applyAlignment="1">
      <alignment horizontal="right" vertical="center" wrapText="1"/>
    </xf>
    <xf numFmtId="0" fontId="2" fillId="0" borderId="1" xfId="0" applyFont="1" applyBorder="1" applyAlignment="1">
      <alignment horizontal="center" vertical="center" textRotation="90" wrapText="1"/>
    </xf>
    <xf numFmtId="0" fontId="2" fillId="0" borderId="2" xfId="0" applyFont="1" applyBorder="1" applyAlignment="1">
      <alignment horizontal="center" vertical="center" textRotation="90" wrapText="1"/>
    </xf>
  </cellXfs>
  <cellStyles count="2">
    <cellStyle name="Обычный" xfId="0" builtinId="0"/>
    <cellStyle name="Обычный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586740</xdr:colOff>
      <xdr:row>5</xdr:row>
      <xdr:rowOff>30480</xdr:rowOff>
    </xdr:from>
    <xdr:to>
      <xdr:col>11</xdr:col>
      <xdr:colOff>867233</xdr:colOff>
      <xdr:row>5</xdr:row>
      <xdr:rowOff>371886</xdr:rowOff>
    </xdr:to>
    <xdr:pic>
      <xdr:nvPicPr>
        <xdr:cNvPr id="2" name="Рисунок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488680" y="3665220"/>
          <a:ext cx="890093" cy="341406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10</xdr:col>
      <xdr:colOff>586740</xdr:colOff>
      <xdr:row>9</xdr:row>
      <xdr:rowOff>30480</xdr:rowOff>
    </xdr:from>
    <xdr:to>
      <xdr:col>11</xdr:col>
      <xdr:colOff>867233</xdr:colOff>
      <xdr:row>9</xdr:row>
      <xdr:rowOff>371886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8488680" y="3665220"/>
          <a:ext cx="890093" cy="341406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6"/>
  <sheetViews>
    <sheetView tabSelected="1" workbookViewId="0">
      <selection activeCell="M6" sqref="M6"/>
    </sheetView>
  </sheetViews>
  <sheetFormatPr defaultRowHeight="15" x14ac:dyDescent="0.25"/>
  <cols>
    <col min="2" max="2" width="19.42578125" customWidth="1"/>
    <col min="5" max="5" width="12.28515625" customWidth="1"/>
    <col min="6" max="6" width="11.7109375" customWidth="1"/>
    <col min="7" max="7" width="12.5703125" customWidth="1"/>
    <col min="8" max="8" width="11.5703125" customWidth="1"/>
    <col min="9" max="9" width="11.140625" customWidth="1"/>
    <col min="10" max="10" width="9.85546875" customWidth="1"/>
    <col min="12" max="12" width="13.7109375" customWidth="1"/>
    <col min="13" max="13" width="20" customWidth="1"/>
  </cols>
  <sheetData>
    <row r="1" spans="1:13" ht="45.75" thickBot="1" x14ac:dyDescent="0.3">
      <c r="A1" s="12" t="s">
        <v>8</v>
      </c>
      <c r="B1" s="12" t="s">
        <v>9</v>
      </c>
      <c r="C1" s="17" t="s">
        <v>10</v>
      </c>
      <c r="D1" s="12" t="s">
        <v>0</v>
      </c>
      <c r="E1" s="1" t="s">
        <v>27</v>
      </c>
      <c r="F1" s="1" t="s">
        <v>26</v>
      </c>
      <c r="G1" s="1" t="s">
        <v>25</v>
      </c>
      <c r="H1" s="12" t="s">
        <v>11</v>
      </c>
      <c r="I1" s="12" t="s">
        <v>12</v>
      </c>
      <c r="J1" s="12" t="s">
        <v>13</v>
      </c>
      <c r="K1" s="12" t="s">
        <v>14</v>
      </c>
      <c r="L1" s="12" t="s">
        <v>15</v>
      </c>
      <c r="M1" s="12" t="s">
        <v>16</v>
      </c>
    </row>
    <row r="2" spans="1:13" ht="23.25" thickBot="1" x14ac:dyDescent="0.3">
      <c r="A2" s="13"/>
      <c r="B2" s="13"/>
      <c r="C2" s="18"/>
      <c r="D2" s="13"/>
      <c r="E2" s="2" t="s">
        <v>17</v>
      </c>
      <c r="F2" s="2" t="s">
        <v>17</v>
      </c>
      <c r="G2" s="2" t="s">
        <v>17</v>
      </c>
      <c r="H2" s="13"/>
      <c r="I2" s="13"/>
      <c r="J2" s="13"/>
      <c r="K2" s="13"/>
      <c r="L2" s="13"/>
      <c r="M2" s="13"/>
    </row>
    <row r="3" spans="1:13" ht="15.75" thickBot="1" x14ac:dyDescent="0.3">
      <c r="A3" s="7">
        <v>1</v>
      </c>
      <c r="B3" s="2">
        <v>2</v>
      </c>
      <c r="C3" s="2">
        <v>3</v>
      </c>
      <c r="D3" s="2">
        <v>4</v>
      </c>
      <c r="E3" s="2">
        <v>5</v>
      </c>
      <c r="F3" s="2">
        <v>6</v>
      </c>
      <c r="G3" s="2">
        <v>7</v>
      </c>
      <c r="H3" s="2" t="s">
        <v>18</v>
      </c>
      <c r="I3" s="2">
        <v>9</v>
      </c>
      <c r="J3" s="2">
        <v>10</v>
      </c>
      <c r="K3" s="2">
        <v>11</v>
      </c>
      <c r="L3" s="2">
        <v>12</v>
      </c>
      <c r="M3" s="4" t="s">
        <v>19</v>
      </c>
    </row>
    <row r="4" spans="1:13" ht="34.5" thickBot="1" x14ac:dyDescent="0.3">
      <c r="A4" s="11">
        <v>1</v>
      </c>
      <c r="B4" s="2" t="s">
        <v>23</v>
      </c>
      <c r="C4" s="2" t="s">
        <v>1</v>
      </c>
      <c r="D4" s="2">
        <v>20</v>
      </c>
      <c r="E4" s="2">
        <v>532</v>
      </c>
      <c r="F4" s="2">
        <v>530</v>
      </c>
      <c r="G4" s="2">
        <v>530</v>
      </c>
      <c r="H4" s="6">
        <f t="shared" ref="H4" si="0">ROUND(AVERAGE(E4:G4),2)</f>
        <v>530.66999999999996</v>
      </c>
      <c r="I4" s="8">
        <f t="shared" ref="I4" si="1">SQRT(((SUM((POWER(G4-H4,2)),(POWER(F4-H4,2)),(POWER(E4-H4,2)),)/(COLUMNS(E4:G4)-1))))</f>
        <v>1.1547077552350635</v>
      </c>
      <c r="J4" s="8">
        <f t="shared" ref="J4" si="2">I4/H4*100</f>
        <v>0.2175943157207047</v>
      </c>
      <c r="K4" s="6">
        <v>10</v>
      </c>
      <c r="L4" s="6">
        <f t="shared" ref="L4" si="3">ROUND(H4*1.1,2)</f>
        <v>583.74</v>
      </c>
      <c r="M4" s="9">
        <f t="shared" ref="M4" si="4">L4*D4</f>
        <v>11674.8</v>
      </c>
    </row>
    <row r="5" spans="1:13" ht="57" thickBot="1" x14ac:dyDescent="0.3">
      <c r="A5" s="7">
        <v>1</v>
      </c>
      <c r="B5" s="2" t="s">
        <v>24</v>
      </c>
      <c r="C5" s="2" t="s">
        <v>1</v>
      </c>
      <c r="D5" s="2">
        <v>1000</v>
      </c>
      <c r="E5" s="2">
        <v>7.28</v>
      </c>
      <c r="F5" s="2">
        <v>7.25</v>
      </c>
      <c r="G5" s="2">
        <v>7.3</v>
      </c>
      <c r="H5" s="6">
        <f t="shared" ref="H5" si="5">ROUND(AVERAGE(E5:G5),2)</f>
        <v>7.28</v>
      </c>
      <c r="I5" s="8">
        <f t="shared" ref="I5" si="6">SQRT(((SUM((POWER(G5-H5,2)),(POWER(F5-H5,2)),(POWER(E5-H5,2)),)/(COLUMNS(E5:G5)-1))))</f>
        <v>2.5495097567963903E-2</v>
      </c>
      <c r="J5" s="8">
        <f t="shared" ref="J5" si="7">I5/H5*100</f>
        <v>0.35020738417532832</v>
      </c>
      <c r="K5" s="6">
        <v>10</v>
      </c>
      <c r="L5" s="6">
        <f t="shared" ref="L5" si="8">ROUND(H5*1.1,2)</f>
        <v>8.01</v>
      </c>
      <c r="M5" s="9">
        <f t="shared" ref="M5" si="9">L5*D5</f>
        <v>8010</v>
      </c>
    </row>
    <row r="6" spans="1:13" ht="37.15" customHeight="1" thickBot="1" x14ac:dyDescent="0.3">
      <c r="A6" s="14"/>
      <c r="B6" s="15"/>
      <c r="C6" s="15"/>
      <c r="D6" s="15"/>
      <c r="E6" s="15"/>
      <c r="F6" s="15"/>
      <c r="G6" s="15"/>
      <c r="H6" s="15"/>
      <c r="I6" s="15"/>
      <c r="J6" s="15"/>
      <c r="K6" s="15"/>
      <c r="L6" s="16"/>
      <c r="M6" s="10">
        <f>SUM(M4:M5)</f>
        <v>19684.8</v>
      </c>
    </row>
  </sheetData>
  <mergeCells count="11">
    <mergeCell ref="J1:J2"/>
    <mergeCell ref="K1:K2"/>
    <mergeCell ref="L1:L2"/>
    <mergeCell ref="M1:M2"/>
    <mergeCell ref="A6:L6"/>
    <mergeCell ref="A1:A2"/>
    <mergeCell ref="B1:B2"/>
    <mergeCell ref="C1:C2"/>
    <mergeCell ref="D1:D2"/>
    <mergeCell ref="H1:H2"/>
    <mergeCell ref="I1:I2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10"/>
  <sheetViews>
    <sheetView workbookViewId="0">
      <selection activeCell="L8" sqref="L7:L8"/>
    </sheetView>
  </sheetViews>
  <sheetFormatPr defaultRowHeight="15" x14ac:dyDescent="0.25"/>
  <cols>
    <col min="2" max="2" width="19.42578125" customWidth="1"/>
    <col min="5" max="5" width="12.28515625" customWidth="1"/>
    <col min="6" max="6" width="11.7109375" customWidth="1"/>
    <col min="7" max="7" width="12.5703125" customWidth="1"/>
    <col min="8" max="8" width="11.5703125" customWidth="1"/>
    <col min="9" max="9" width="11.140625" customWidth="1"/>
    <col min="10" max="10" width="9.85546875" customWidth="1"/>
    <col min="12" max="12" width="13.7109375" customWidth="1"/>
    <col min="13" max="13" width="20" customWidth="1"/>
  </cols>
  <sheetData>
    <row r="1" spans="1:13" ht="57" thickBot="1" x14ac:dyDescent="0.3">
      <c r="A1" s="12" t="s">
        <v>8</v>
      </c>
      <c r="B1" s="12" t="s">
        <v>9</v>
      </c>
      <c r="C1" s="17" t="s">
        <v>10</v>
      </c>
      <c r="D1" s="12" t="s">
        <v>0</v>
      </c>
      <c r="E1" s="1" t="s">
        <v>20</v>
      </c>
      <c r="F1" s="1" t="s">
        <v>21</v>
      </c>
      <c r="G1" s="1" t="s">
        <v>22</v>
      </c>
      <c r="H1" s="12" t="s">
        <v>11</v>
      </c>
      <c r="I1" s="12" t="s">
        <v>12</v>
      </c>
      <c r="J1" s="12" t="s">
        <v>13</v>
      </c>
      <c r="K1" s="12" t="s">
        <v>14</v>
      </c>
      <c r="L1" s="12" t="s">
        <v>15</v>
      </c>
      <c r="M1" s="12" t="s">
        <v>16</v>
      </c>
    </row>
    <row r="2" spans="1:13" ht="23.25" thickBot="1" x14ac:dyDescent="0.3">
      <c r="A2" s="13"/>
      <c r="B2" s="13"/>
      <c r="C2" s="18"/>
      <c r="D2" s="13"/>
      <c r="E2" s="2" t="s">
        <v>17</v>
      </c>
      <c r="F2" s="2" t="s">
        <v>17</v>
      </c>
      <c r="G2" s="2" t="s">
        <v>17</v>
      </c>
      <c r="H2" s="13"/>
      <c r="I2" s="13"/>
      <c r="J2" s="13"/>
      <c r="K2" s="13"/>
      <c r="L2" s="13"/>
      <c r="M2" s="13"/>
    </row>
    <row r="3" spans="1:13" ht="15.75" thickBot="1" x14ac:dyDescent="0.3">
      <c r="A3" s="3">
        <v>1</v>
      </c>
      <c r="B3" s="2">
        <v>2</v>
      </c>
      <c r="C3" s="2">
        <v>3</v>
      </c>
      <c r="D3" s="2">
        <v>4</v>
      </c>
      <c r="E3" s="2">
        <v>5</v>
      </c>
      <c r="F3" s="2">
        <v>6</v>
      </c>
      <c r="G3" s="2">
        <v>7</v>
      </c>
      <c r="H3" s="2" t="s">
        <v>18</v>
      </c>
      <c r="I3" s="2">
        <v>9</v>
      </c>
      <c r="J3" s="2">
        <v>10</v>
      </c>
      <c r="K3" s="2">
        <v>11</v>
      </c>
      <c r="L3" s="2">
        <v>12</v>
      </c>
      <c r="M3" s="4" t="s">
        <v>19</v>
      </c>
    </row>
    <row r="4" spans="1:13" ht="57" thickBot="1" x14ac:dyDescent="0.3">
      <c r="A4" s="3">
        <v>1</v>
      </c>
      <c r="B4" s="2" t="s">
        <v>2</v>
      </c>
      <c r="C4" s="2" t="s">
        <v>1</v>
      </c>
      <c r="D4" s="2">
        <v>55000</v>
      </c>
      <c r="E4" s="2">
        <v>14.16</v>
      </c>
      <c r="F4" s="2">
        <v>14.98</v>
      </c>
      <c r="G4" s="2">
        <v>14.98</v>
      </c>
      <c r="H4" s="6">
        <f t="shared" ref="H4:H8" si="0">ROUND(AVERAGE(E4:G4),2)</f>
        <v>14.71</v>
      </c>
      <c r="I4" s="8">
        <f t="shared" ref="I4:I8" si="1">SQRT(((SUM((POWER(G4-H4,2)),(POWER(F4-H4,2)),(POWER(E4-H4,2)),)/(COLUMNS(E4:G4)-1))))</f>
        <v>0.47344482255063275</v>
      </c>
      <c r="J4" s="8">
        <f t="shared" ref="J4:J8" si="2">I4/H4*100</f>
        <v>3.2185236067344172</v>
      </c>
      <c r="K4" s="6">
        <v>10</v>
      </c>
      <c r="L4" s="6">
        <f t="shared" ref="L4:L6" si="3">ROUND(H4*1.1,2)</f>
        <v>16.18</v>
      </c>
      <c r="M4" s="9">
        <f t="shared" ref="M4:M8" si="4">L4*D4</f>
        <v>889900</v>
      </c>
    </row>
    <row r="5" spans="1:13" ht="45.75" thickBot="1" x14ac:dyDescent="0.3">
      <c r="A5" s="3">
        <v>2</v>
      </c>
      <c r="B5" s="2" t="s">
        <v>3</v>
      </c>
      <c r="C5" s="2" t="s">
        <v>1</v>
      </c>
      <c r="D5" s="2">
        <v>15000</v>
      </c>
      <c r="E5" s="2">
        <v>15.35</v>
      </c>
      <c r="F5" s="2">
        <v>15.78</v>
      </c>
      <c r="G5" s="2">
        <v>15.86</v>
      </c>
      <c r="H5" s="6">
        <f t="shared" si="0"/>
        <v>15.66</v>
      </c>
      <c r="I5" s="8">
        <f t="shared" si="1"/>
        <v>0.27431733448690393</v>
      </c>
      <c r="J5" s="8">
        <f t="shared" si="2"/>
        <v>1.7517071167746101</v>
      </c>
      <c r="K5" s="6">
        <v>10</v>
      </c>
      <c r="L5" s="6">
        <f t="shared" si="3"/>
        <v>17.23</v>
      </c>
      <c r="M5" s="9">
        <f t="shared" si="4"/>
        <v>258450</v>
      </c>
    </row>
    <row r="6" spans="1:13" ht="45.75" thickBot="1" x14ac:dyDescent="0.3">
      <c r="A6" s="3">
        <v>3</v>
      </c>
      <c r="B6" s="2" t="s">
        <v>4</v>
      </c>
      <c r="C6" s="2" t="s">
        <v>1</v>
      </c>
      <c r="D6" s="2">
        <v>45000</v>
      </c>
      <c r="E6" s="2">
        <v>13.92</v>
      </c>
      <c r="F6" s="2">
        <v>14.48</v>
      </c>
      <c r="G6" s="2">
        <v>14.77</v>
      </c>
      <c r="H6" s="6">
        <f t="shared" si="0"/>
        <v>14.39</v>
      </c>
      <c r="I6" s="8">
        <f t="shared" si="1"/>
        <v>0.43208795400936595</v>
      </c>
      <c r="J6" s="8">
        <f t="shared" si="2"/>
        <v>3.0026959972853784</v>
      </c>
      <c r="K6" s="6">
        <v>10</v>
      </c>
      <c r="L6" s="6">
        <f t="shared" si="3"/>
        <v>15.83</v>
      </c>
      <c r="M6" s="9">
        <f t="shared" si="4"/>
        <v>712350</v>
      </c>
    </row>
    <row r="7" spans="1:13" ht="23.25" thickBot="1" x14ac:dyDescent="0.3">
      <c r="A7" s="3">
        <v>4</v>
      </c>
      <c r="B7" s="2" t="s">
        <v>5</v>
      </c>
      <c r="C7" s="2" t="s">
        <v>1</v>
      </c>
      <c r="D7" s="2">
        <v>35000</v>
      </c>
      <c r="E7" s="2">
        <v>14.77</v>
      </c>
      <c r="F7" s="2">
        <v>15.2</v>
      </c>
      <c r="G7" s="2">
        <v>15.3</v>
      </c>
      <c r="H7" s="6">
        <f t="shared" si="0"/>
        <v>15.09</v>
      </c>
      <c r="I7" s="8">
        <f t="shared" si="1"/>
        <v>0.28160255680657481</v>
      </c>
      <c r="J7" s="8">
        <f t="shared" si="2"/>
        <v>1.8661534579627226</v>
      </c>
      <c r="K7" s="6">
        <v>0</v>
      </c>
      <c r="L7" s="6">
        <f>ROUND(H7*1,2)</f>
        <v>15.09</v>
      </c>
      <c r="M7" s="9">
        <f t="shared" si="4"/>
        <v>528150</v>
      </c>
    </row>
    <row r="8" spans="1:13" ht="23.25" thickBot="1" x14ac:dyDescent="0.3">
      <c r="A8" s="3">
        <v>5</v>
      </c>
      <c r="B8" s="2" t="s">
        <v>5</v>
      </c>
      <c r="C8" s="2" t="s">
        <v>1</v>
      </c>
      <c r="D8" s="2">
        <v>3000</v>
      </c>
      <c r="E8" s="2">
        <v>14.77</v>
      </c>
      <c r="F8" s="2">
        <v>15.62</v>
      </c>
      <c r="G8" s="2">
        <v>15.52</v>
      </c>
      <c r="H8" s="6">
        <f t="shared" si="0"/>
        <v>15.3</v>
      </c>
      <c r="I8" s="8">
        <f t="shared" si="1"/>
        <v>0.4645965992126932</v>
      </c>
      <c r="J8" s="8">
        <f t="shared" si="2"/>
        <v>3.0365790798215242</v>
      </c>
      <c r="K8" s="6">
        <v>0</v>
      </c>
      <c r="L8" s="6">
        <f>ROUND(H8*1,2)</f>
        <v>15.3</v>
      </c>
      <c r="M8" s="9">
        <f t="shared" si="4"/>
        <v>45900</v>
      </c>
    </row>
    <row r="9" spans="1:13" ht="39" thickBot="1" x14ac:dyDescent="0.3">
      <c r="A9" s="3">
        <v>6</v>
      </c>
      <c r="B9" s="5" t="s">
        <v>6</v>
      </c>
      <c r="C9" s="2" t="s">
        <v>7</v>
      </c>
      <c r="D9" s="4">
        <v>500</v>
      </c>
      <c r="E9" s="6">
        <v>1127.27</v>
      </c>
      <c r="F9" s="6">
        <v>1204.55</v>
      </c>
      <c r="G9" s="6">
        <v>1272.73</v>
      </c>
      <c r="H9" s="6">
        <f>ROUND(AVERAGE(E9:G9),2)</f>
        <v>1201.52</v>
      </c>
      <c r="I9" s="8">
        <f>SQRT(((SUM((POWER(G9-H9,2)),(POWER(F9-H9,2)),(POWER(E9-H9,2)),)/(COLUMNS(E9:G9)-1))))</f>
        <v>72.777426101779682</v>
      </c>
      <c r="J9" s="8">
        <f>I9/H9*100</f>
        <v>6.057113165139131</v>
      </c>
      <c r="K9" s="6">
        <v>10</v>
      </c>
      <c r="L9" s="6">
        <f>ROUND(H9*1.1,2)</f>
        <v>1321.67</v>
      </c>
      <c r="M9" s="9">
        <f>L9*D9</f>
        <v>660835</v>
      </c>
    </row>
    <row r="10" spans="1:13" ht="37.15" customHeight="1" thickBot="1" x14ac:dyDescent="0.3">
      <c r="A10" s="14"/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6"/>
      <c r="M10" s="10">
        <f>SUM(M4:M9)</f>
        <v>3095585</v>
      </c>
    </row>
  </sheetData>
  <mergeCells count="11">
    <mergeCell ref="J1:J2"/>
    <mergeCell ref="K1:K2"/>
    <mergeCell ref="L1:L2"/>
    <mergeCell ref="M1:M2"/>
    <mergeCell ref="A10:L10"/>
    <mergeCell ref="A1:A2"/>
    <mergeCell ref="B1:B2"/>
    <mergeCell ref="C1:C2"/>
    <mergeCell ref="D1:D2"/>
    <mergeCell ref="H1:H2"/>
    <mergeCell ref="I1:I2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цитрат</vt:lpstr>
      <vt:lpstr>Все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dcterms:created xsi:type="dcterms:W3CDTF">2023-11-21T07:45:46Z</dcterms:created>
  <dcterms:modified xsi:type="dcterms:W3CDTF">2024-07-04T08:44:31Z</dcterms:modified>
</cp:coreProperties>
</file>