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P13" i="1" l="1"/>
  <c r="P11" i="1" l="1"/>
  <c r="L11" i="1" l="1"/>
  <c r="M11" i="1"/>
  <c r="N11" i="1" s="1"/>
  <c r="O11" i="1"/>
  <c r="L12" i="1"/>
  <c r="M12" i="1"/>
  <c r="N12" i="1" s="1"/>
  <c r="O12" i="1"/>
  <c r="P12" i="1" s="1"/>
  <c r="O10" i="1" l="1"/>
  <c r="O9" i="1"/>
  <c r="P10" i="1" l="1"/>
  <c r="L10" i="1" l="1"/>
  <c r="M10" i="1"/>
  <c r="N10" i="1" l="1"/>
  <c r="L9" i="1" l="1"/>
  <c r="M9" i="1"/>
  <c r="N9" i="1" s="1"/>
  <c r="P9" i="1"/>
  <c r="B8" i="1" l="1"/>
  <c r="C8" i="1" s="1"/>
</calcChain>
</file>

<file path=xl/sharedStrings.xml><?xml version="1.0" encoding="utf-8"?>
<sst xmlns="http://schemas.openxmlformats.org/spreadsheetml/2006/main" count="50" uniqueCount="47">
  <si>
    <t>Расчет начальной (максимальной) цены контракта</t>
  </si>
  <si>
    <t>Наименование товара и сырья, в соответствии с ассортиментным перечнем</t>
  </si>
  <si>
    <t>Название товара ККН/КТРУ</t>
  </si>
  <si>
    <t>Объем поставки, рассчитанный по натуральным нормам потребления на планируемый период</t>
  </si>
  <si>
    <t>Единица измерения</t>
  </si>
  <si>
    <t>Код КТРУ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</si>
  <si>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</si>
  <si>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</si>
  <si>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</si>
  <si>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>НМЦК, (руб.)*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</si>
  <si>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</si>
  <si>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</si>
  <si>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</si>
  <si>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</si>
  <si>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</si>
  <si>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</si>
  <si>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</si>
  <si>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 *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</si>
  <si>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 </t>
  </si>
  <si>
    <t>№ п/п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</si>
  <si>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</si>
  <si>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25.10.2022*, (руб.)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</si>
  <si>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</si>
  <si>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КГ</t>
  </si>
  <si>
    <t>Расчетная цена за ед. (минимальная), (руб)</t>
  </si>
  <si>
    <t>Наименование объекта закупки: Поставка продуктов питания (лот 12)</t>
  </si>
  <si>
    <t>Лук репчатый свежий</t>
  </si>
  <si>
    <t>Лук репчатый тип 1</t>
  </si>
  <si>
    <t>01.13.43.110-00000002</t>
  </si>
  <si>
    <t>01.13.43.110</t>
  </si>
  <si>
    <t>Морковь столовая свежая</t>
  </si>
  <si>
    <t>Морковь столовая тип 1</t>
  </si>
  <si>
    <t>01.13.41.110-00000003</t>
  </si>
  <si>
    <t>01.13.41.110</t>
  </si>
  <si>
    <t>Вафли диабетические с жировой начинкой</t>
  </si>
  <si>
    <t>Вафли тип 2</t>
  </si>
  <si>
    <t>10.72.12.130-00000002</t>
  </si>
  <si>
    <t>10.72.12.130</t>
  </si>
  <si>
    <t xml:space="preserve">Йогурт </t>
  </si>
  <si>
    <t>Йогурт тип 11</t>
  </si>
  <si>
    <t>10.51.52.110-00000004</t>
  </si>
  <si>
    <t>10.51.52.112</t>
  </si>
  <si>
    <t>Дата подготовки обоснования НМЦК: 09.07.2024 года</t>
  </si>
  <si>
    <t xml:space="preserve"> 
396,30</t>
  </si>
  <si>
    <t xml:space="preserve">вх. № 698 от 09.07.2024
</t>
  </si>
  <si>
    <t xml:space="preserve">вх. № 699 от 09.07.2024
</t>
  </si>
  <si>
    <t xml:space="preserve">вх. № 700 от 09.07.2024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</si>
</sst>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р_._-;\-* #,##0.00\ _р_._-;_-* &quot;-&quot;??\ _р_._-;_-@_-"/>
    <numFmt numFmtId="164" formatCode="_-* #,##0.00_р_._-;\-* #,##0.00_р_._-;_-* &quot;-&quot;??_р_._-;_-@_-"/>
    <numFmt numFmtId="165" formatCode="_-* #,##0_р_._-;\-* #,##0_р_._-;_-* &quot;-&quot;??_р_._-;_-@_-"/>
    <numFmt numFmtId="166" formatCode="_-* #,##0.00\ _₽_-;\-* #,##0.00\ _₽_-;_-* &quot;-&quot;??\ _₽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83">
    <xf numFmtId="0" fontId="0" fillId="0" borderId="0" xfId="0"/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wrapText="1"/>
    </xf>
    <xf numFmtId="3" fontId="4" fillId="0" borderId="0" xfId="0" applyNumberFormat="1" applyFont="1"/>
    <xf numFmtId="3" fontId="4" fillId="0" borderId="0" xfId="0" applyNumberFormat="1" applyFont="1" applyAlignment="1"/>
    <xf numFmtId="4" fontId="4" fillId="0" borderId="0" xfId="0" applyNumberFormat="1" applyFont="1"/>
    <xf numFmtId="1" fontId="4" fillId="0" borderId="0" xfId="0" applyNumberFormat="1" applyFont="1" applyFill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4" fontId="4" fillId="0" borderId="1" xfId="1" applyNumberFormat="1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4" fontId="12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5" fillId="0" borderId="0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6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3" fontId="5" fillId="0" borderId="5" xfId="0" applyNumberFormat="1" applyFont="1" applyBorder="1" applyAlignment="1">
      <alignment horizontal="center"/>
    </xf>
    <xf numFmtId="3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left" vertical="center" wrapText="1"/>
    </xf>
  </cellXfs>
  <cellStyles count="5">
    <cellStyle name="Обычный" xfId="0" builtinId="0"/>
    <cellStyle name="Обычный 10 2 2 2 2 2 2 2 5" xfId="3"/>
    <cellStyle name="Обычный 10 2 2 2 2 2 2 2 5 2" xfId="4"/>
    <cellStyle name="Обычный 2 2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5</xdr:row>
      <xdr:rowOff>914400</xdr:rowOff>
    </xdr:from>
    <xdr:to>
      <xdr:col>12</xdr:col>
      <xdr:colOff>609600</xdr:colOff>
      <xdr:row>5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workbookViewId="0">
      <selection activeCell="I7" sqref="I7:K7"/>
    </sheetView>
  </sheetViews>
  <sheetFormatPr defaultRowHeight="15" x14ac:dyDescent="0.25"/>
  <cols>
    <col min="1" max="1" width="5.7109375" customWidth="1"/>
    <col min="2" max="2" width="17.7109375" customWidth="1"/>
    <col min="3" max="3" width="14.42578125" customWidth="1"/>
    <col min="4" max="4" width="13.140625" customWidth="1"/>
    <col min="5" max="5" width="10.7109375" customWidth="1"/>
    <col min="6" max="6" width="11.7109375" customWidth="1"/>
    <col min="7" max="7" width="11.42578125" customWidth="1"/>
    <col min="8" max="8" width="15.85546875" customWidth="1"/>
    <col min="9" max="9" width="13" customWidth="1"/>
    <col min="10" max="10" width="12.28515625" customWidth="1"/>
    <col min="11" max="11" width="13.28515625" customWidth="1"/>
    <col min="12" max="12" width="14.7109375" customWidth="1"/>
    <col min="13" max="13" width="14.140625" customWidth="1"/>
    <col min="14" max="14" width="14.28515625" customWidth="1"/>
    <col min="15" max="15" width="14.42578125" customWidth="1"/>
    <col min="16" max="16" width="16" customWidth="1"/>
  </cols>
  <sheetData>
    <row r="1" spans="1:16" x14ac:dyDescent="0.25">
      <c r="A1" s="55" t="s">
        <v>0</v>
      </c>
      <c r="B1" s="56"/>
      <c r="C1" s="56"/>
      <c r="D1" s="56"/>
      <c r="E1" s="56"/>
      <c r="F1" s="56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x14ac:dyDescent="0.25">
      <c r="A2" s="1"/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58" t="s">
        <v>25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46.5" customHeight="1" x14ac:dyDescent="0.25">
      <c r="A5" s="59" t="s">
        <v>19</v>
      </c>
      <c r="B5" s="59" t="s">
        <v>1</v>
      </c>
      <c r="C5" s="61" t="s">
        <v>2</v>
      </c>
      <c r="D5" s="61" t="s">
        <v>3</v>
      </c>
      <c r="E5" s="61" t="s">
        <v>4</v>
      </c>
      <c r="F5" s="62" t="s">
        <v>5</v>
      </c>
      <c r="G5" s="59" t="s">
        <v>6</v>
      </c>
      <c r="H5" s="63" t="s">
        <v>21</v>
      </c>
      <c r="I5" s="66" t="s">
        <v>7</v>
      </c>
      <c r="J5" s="66"/>
      <c r="K5" s="66"/>
      <c r="L5" s="67" t="s">
        <v>8</v>
      </c>
      <c r="M5" s="67"/>
      <c r="N5" s="67"/>
      <c r="O5" s="68" t="s">
        <v>24</v>
      </c>
      <c r="P5" s="71" t="s">
        <v>9</v>
      </c>
    </row>
    <row r="6" spans="1:16" ht="60.75" customHeight="1" x14ac:dyDescent="0.25">
      <c r="A6" s="60"/>
      <c r="B6" s="60"/>
      <c r="C6" s="60"/>
      <c r="D6" s="60"/>
      <c r="E6" s="60"/>
      <c r="F6" s="60"/>
      <c r="G6" s="60"/>
      <c r="H6" s="64"/>
      <c r="I6" s="6" t="s">
        <v>10</v>
      </c>
      <c r="J6" s="6" t="s">
        <v>11</v>
      </c>
      <c r="K6" s="6" t="s">
        <v>12</v>
      </c>
      <c r="L6" s="74" t="s">
        <v>13</v>
      </c>
      <c r="M6" s="74" t="s">
        <v>14</v>
      </c>
      <c r="N6" s="74" t="s">
        <v>22</v>
      </c>
      <c r="O6" s="69"/>
      <c r="P6" s="72"/>
    </row>
    <row r="7" spans="1:16" ht="51.75" customHeight="1" x14ac:dyDescent="0.25">
      <c r="A7" s="60"/>
      <c r="B7" s="60"/>
      <c r="C7" s="60"/>
      <c r="D7" s="60"/>
      <c r="E7" s="60"/>
      <c r="F7" s="60"/>
      <c r="G7" s="60"/>
      <c r="H7" s="65"/>
      <c r="I7" s="54" t="s">
        <v>44</v>
      </c>
      <c r="J7" s="54" t="s">
        <v>45</v>
      </c>
      <c r="K7" s="54" t="s">
        <v>46</v>
      </c>
      <c r="L7" s="75"/>
      <c r="M7" s="75"/>
      <c r="N7" s="75"/>
      <c r="O7" s="70"/>
      <c r="P7" s="73"/>
    </row>
    <row r="8" spans="1:16" x14ac:dyDescent="0.25">
      <c r="A8" s="7">
        <v>1</v>
      </c>
      <c r="B8" s="7">
        <f>+A8+1</f>
        <v>2</v>
      </c>
      <c r="C8" s="7">
        <f>+B8+1</f>
        <v>3</v>
      </c>
      <c r="D8" s="7">
        <v>4</v>
      </c>
      <c r="E8" s="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12</v>
      </c>
      <c r="N8" s="7">
        <v>13</v>
      </c>
      <c r="O8" s="7">
        <v>14</v>
      </c>
      <c r="P8" s="8">
        <v>15</v>
      </c>
    </row>
    <row r="9" spans="1:16" ht="69.75" customHeight="1" x14ac:dyDescent="0.25">
      <c r="A9" s="16">
        <v>1</v>
      </c>
      <c r="B9" s="29" t="s">
        <v>26</v>
      </c>
      <c r="C9" s="30" t="s">
        <v>27</v>
      </c>
      <c r="D9" s="36">
        <v>4000</v>
      </c>
      <c r="E9" s="26" t="s">
        <v>23</v>
      </c>
      <c r="F9" s="19" t="s">
        <v>28</v>
      </c>
      <c r="G9" s="16" t="s">
        <v>29</v>
      </c>
      <c r="H9" s="32">
        <v>42.57</v>
      </c>
      <c r="I9" s="33">
        <v>26.19</v>
      </c>
      <c r="J9" s="33">
        <v>35</v>
      </c>
      <c r="K9" s="33">
        <v>40</v>
      </c>
      <c r="L9" s="34">
        <f>AVERAGE(I9:K9)</f>
        <v>33.729999999999997</v>
      </c>
      <c r="M9" s="20">
        <f>STDEV(I9:K9)</f>
        <v>6.9920454804012806</v>
      </c>
      <c r="N9" s="20">
        <f>M9/L9</f>
        <v>0.20729455915805756</v>
      </c>
      <c r="O9" s="35">
        <f>MIN(H9:K9)</f>
        <v>26.19</v>
      </c>
      <c r="P9" s="28">
        <f>D9*O9</f>
        <v>104760</v>
      </c>
    </row>
    <row r="10" spans="1:16" ht="78" customHeight="1" x14ac:dyDescent="0.25">
      <c r="A10" s="37">
        <v>2</v>
      </c>
      <c r="B10" s="38" t="s">
        <v>30</v>
      </c>
      <c r="C10" s="39" t="s">
        <v>31</v>
      </c>
      <c r="D10" s="40">
        <v>700</v>
      </c>
      <c r="E10" s="41" t="s">
        <v>23</v>
      </c>
      <c r="F10" s="42" t="s">
        <v>32</v>
      </c>
      <c r="G10" s="43" t="s">
        <v>33</v>
      </c>
      <c r="H10" s="44">
        <v>66.739999999999995</v>
      </c>
      <c r="I10" s="45">
        <v>31.72</v>
      </c>
      <c r="J10" s="45">
        <v>45</v>
      </c>
      <c r="K10" s="45">
        <v>62</v>
      </c>
      <c r="L10" s="46">
        <f t="shared" ref="L10" si="0">AVERAGE(I10:K10)</f>
        <v>46.24</v>
      </c>
      <c r="M10" s="47">
        <f t="shared" ref="M10" si="1">STDEV(I10:K10)</f>
        <v>15.178036763692482</v>
      </c>
      <c r="N10" s="47">
        <f t="shared" ref="N10" si="2">M10/L10</f>
        <v>0.32824473969923185</v>
      </c>
      <c r="O10" s="48">
        <f>MIN(H10:K10)</f>
        <v>31.72</v>
      </c>
      <c r="P10" s="28">
        <f t="shared" ref="P10:P12" si="3">D10*O10</f>
        <v>22204</v>
      </c>
    </row>
    <row r="11" spans="1:16" ht="78" customHeight="1" x14ac:dyDescent="0.25">
      <c r="A11" s="16">
        <v>3</v>
      </c>
      <c r="B11" s="17" t="s">
        <v>34</v>
      </c>
      <c r="C11" s="18" t="s">
        <v>35</v>
      </c>
      <c r="D11" s="49">
        <v>100</v>
      </c>
      <c r="E11" s="26" t="s">
        <v>23</v>
      </c>
      <c r="F11" s="19" t="s">
        <v>36</v>
      </c>
      <c r="G11" s="21" t="s">
        <v>37</v>
      </c>
      <c r="H11" s="53" t="s">
        <v>43</v>
      </c>
      <c r="I11" s="33">
        <v>227.49</v>
      </c>
      <c r="J11" s="33">
        <v>252</v>
      </c>
      <c r="K11" s="33">
        <v>357</v>
      </c>
      <c r="L11" s="46">
        <f t="shared" ref="L11:L12" si="4">AVERAGE(I11:K11)</f>
        <v>278.83</v>
      </c>
      <c r="M11" s="47">
        <f t="shared" ref="M11:M12" si="5">STDEV(I11:K11)</f>
        <v>68.797505041970879</v>
      </c>
      <c r="N11" s="47">
        <f t="shared" ref="N11:N12" si="6">M11/L11</f>
        <v>0.24673638074084883</v>
      </c>
      <c r="O11" s="48">
        <f t="shared" ref="O11:O12" si="7">MIN(H11:K11)</f>
        <v>227.49</v>
      </c>
      <c r="P11" s="28">
        <f>D11*O11</f>
        <v>22749</v>
      </c>
    </row>
    <row r="12" spans="1:16" ht="78" customHeight="1" x14ac:dyDescent="0.25">
      <c r="A12" s="16">
        <v>4</v>
      </c>
      <c r="B12" s="51" t="s">
        <v>38</v>
      </c>
      <c r="C12" s="51" t="s">
        <v>39</v>
      </c>
      <c r="D12" s="50">
        <v>1000</v>
      </c>
      <c r="E12" s="51" t="s">
        <v>23</v>
      </c>
      <c r="F12" s="52" t="s">
        <v>40</v>
      </c>
      <c r="G12" s="51" t="s">
        <v>41</v>
      </c>
      <c r="H12" s="31">
        <v>283.82</v>
      </c>
      <c r="I12" s="33">
        <v>274.64</v>
      </c>
      <c r="J12" s="33">
        <v>279</v>
      </c>
      <c r="K12" s="33">
        <v>282</v>
      </c>
      <c r="L12" s="46">
        <f t="shared" si="4"/>
        <v>278.54666666666668</v>
      </c>
      <c r="M12" s="47">
        <f t="shared" si="5"/>
        <v>3.7008827775725872</v>
      </c>
      <c r="N12" s="47">
        <f t="shared" si="6"/>
        <v>1.3286401240627257E-2</v>
      </c>
      <c r="O12" s="48">
        <f t="shared" si="7"/>
        <v>274.64</v>
      </c>
      <c r="P12" s="28">
        <f t="shared" si="3"/>
        <v>274640</v>
      </c>
    </row>
    <row r="13" spans="1:16" x14ac:dyDescent="0.25">
      <c r="A13" s="78" t="s">
        <v>15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80"/>
      <c r="P13" s="27">
        <f>SUM(P9:P12)</f>
        <v>424353</v>
      </c>
    </row>
    <row r="14" spans="1:16" ht="18" customHeight="1" x14ac:dyDescent="0.25">
      <c r="A14" s="5"/>
      <c r="B14" s="9"/>
      <c r="C14" s="10"/>
      <c r="D14" s="11"/>
      <c r="E14" s="12"/>
      <c r="F14" s="13"/>
      <c r="G14" s="5"/>
      <c r="H14" s="14"/>
      <c r="I14" s="5"/>
      <c r="J14" s="5"/>
      <c r="K14" s="5"/>
      <c r="L14" s="15"/>
      <c r="M14" s="15"/>
      <c r="N14" s="15"/>
      <c r="O14" s="15"/>
      <c r="P14" s="15"/>
    </row>
    <row r="15" spans="1:16" ht="30" customHeight="1" x14ac:dyDescent="0.25">
      <c r="A15" s="81" t="s">
        <v>16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</row>
    <row r="16" spans="1:16" ht="48" customHeight="1" x14ac:dyDescent="0.25">
      <c r="A16" s="81" t="s">
        <v>17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</row>
    <row r="17" spans="1:16" s="25" customFormat="1" ht="42" customHeight="1" x14ac:dyDescent="0.25">
      <c r="A17" s="82" t="s">
        <v>20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</row>
    <row r="18" spans="1:16" ht="60" customHeight="1" x14ac:dyDescent="0.25">
      <c r="A18" s="81" t="s">
        <v>18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</row>
    <row r="19" spans="1:16" ht="22.5" customHeight="1" x14ac:dyDescent="0.25">
      <c r="A19" s="76" t="s">
        <v>42</v>
      </c>
      <c r="B19" s="77"/>
      <c r="C19" s="77"/>
      <c r="D19" s="77"/>
      <c r="E19" s="77"/>
      <c r="F19" s="77"/>
      <c r="G19" s="22"/>
      <c r="H19" s="23"/>
      <c r="I19" s="22"/>
      <c r="J19" s="22"/>
      <c r="K19" s="22"/>
      <c r="L19" s="24"/>
      <c r="M19" s="24"/>
      <c r="N19" s="24"/>
      <c r="O19" s="24"/>
      <c r="P19" s="24"/>
    </row>
  </sheetData>
  <mergeCells count="23">
    <mergeCell ref="N6:N7"/>
    <mergeCell ref="A19:F19"/>
    <mergeCell ref="A13:O13"/>
    <mergeCell ref="A15:P15"/>
    <mergeCell ref="A16:P16"/>
    <mergeCell ref="A17:P17"/>
    <mergeCell ref="A18:P18"/>
    <mergeCell ref="A1:P1"/>
    <mergeCell ref="A3:P3"/>
    <mergeCell ref="A5:A7"/>
    <mergeCell ref="B5:B7"/>
    <mergeCell ref="C5:C7"/>
    <mergeCell ref="D5:D7"/>
    <mergeCell ref="E5:E7"/>
    <mergeCell ref="F5:F7"/>
    <mergeCell ref="G5:G7"/>
    <mergeCell ref="H5:H7"/>
    <mergeCell ref="I5:K5"/>
    <mergeCell ref="L5:N5"/>
    <mergeCell ref="O5:O7"/>
    <mergeCell ref="P5:P7"/>
    <mergeCell ref="L6:L7"/>
    <mergeCell ref="M6:M7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2024-07-09T11:36:22Z</dcterms:modified>
</cp:coreProperties>
</file>