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1ДДЮТ\2024\Хоз товары 2024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S32" i="11" l="1"/>
  <c r="T32" i="11"/>
  <c r="U32" i="11"/>
  <c r="S33" i="11"/>
  <c r="T33" i="11"/>
  <c r="U33" i="11"/>
  <c r="K32" i="11"/>
  <c r="L32" i="11"/>
  <c r="N32" i="11"/>
  <c r="Q32" i="11"/>
  <c r="V32" i="11" s="1"/>
  <c r="K33" i="11"/>
  <c r="L33" i="11"/>
  <c r="N33" i="11"/>
  <c r="Q33" i="11"/>
  <c r="R33" i="11" s="1"/>
  <c r="H32" i="11"/>
  <c r="H33" i="11"/>
  <c r="R32" i="11" l="1"/>
  <c r="V33" i="11"/>
  <c r="M33" i="11"/>
  <c r="M32" i="11"/>
  <c r="Q9" i="11"/>
  <c r="R9" i="11" s="1"/>
  <c r="Q10" i="11"/>
  <c r="R10" i="11" s="1"/>
  <c r="Q11" i="11"/>
  <c r="R11" i="11" s="1"/>
  <c r="Q12" i="11"/>
  <c r="R12" i="11" s="1"/>
  <c r="Q13" i="11"/>
  <c r="R13" i="11" s="1"/>
  <c r="Q14" i="11"/>
  <c r="R14" i="11" s="1"/>
  <c r="Q15" i="11"/>
  <c r="R15" i="11" s="1"/>
  <c r="Q16" i="11"/>
  <c r="R16" i="11" s="1"/>
  <c r="Q17" i="11"/>
  <c r="R17" i="11" s="1"/>
  <c r="Q18" i="11"/>
  <c r="R18" i="11" s="1"/>
  <c r="Q19" i="11"/>
  <c r="R19" i="11" s="1"/>
  <c r="Q20" i="11"/>
  <c r="R20" i="11" s="1"/>
  <c r="Q21" i="11"/>
  <c r="R21" i="11" s="1"/>
  <c r="Q22" i="11"/>
  <c r="R22" i="11" s="1"/>
  <c r="Q23" i="11"/>
  <c r="R23" i="11" s="1"/>
  <c r="Q24" i="11"/>
  <c r="R24" i="11" s="1"/>
  <c r="Q25" i="11"/>
  <c r="R25" i="11" s="1"/>
  <c r="Q26" i="11"/>
  <c r="R26" i="11" s="1"/>
  <c r="Q27" i="11"/>
  <c r="R27" i="11" s="1"/>
  <c r="Q28" i="11"/>
  <c r="R28" i="11" s="1"/>
  <c r="Q29" i="11"/>
  <c r="R29" i="11" s="1"/>
  <c r="Q30" i="11"/>
  <c r="R30" i="11" s="1"/>
  <c r="Q31" i="11"/>
  <c r="R31" i="11" s="1"/>
  <c r="Q34" i="11"/>
  <c r="R34" i="11" s="1"/>
  <c r="Q8" i="11"/>
  <c r="R8" i="11" s="1"/>
  <c r="U34" i="11" l="1"/>
  <c r="T34" i="11"/>
  <c r="S34" i="11"/>
  <c r="V34" i="11"/>
  <c r="N34" i="11"/>
  <c r="L34" i="11"/>
  <c r="K34" i="11"/>
  <c r="H34" i="11"/>
  <c r="V31" i="11"/>
  <c r="U31" i="11"/>
  <c r="T31" i="11"/>
  <c r="S31" i="11"/>
  <c r="N31" i="11"/>
  <c r="L31" i="11"/>
  <c r="K31" i="11"/>
  <c r="H31" i="11"/>
  <c r="U30" i="11"/>
  <c r="T30" i="11"/>
  <c r="S30" i="11"/>
  <c r="V30" i="11"/>
  <c r="N30" i="11"/>
  <c r="L30" i="11"/>
  <c r="K30" i="11"/>
  <c r="H30" i="11"/>
  <c r="U29" i="11"/>
  <c r="T29" i="11"/>
  <c r="S29" i="11"/>
  <c r="N29" i="11"/>
  <c r="L29" i="11"/>
  <c r="K29" i="11"/>
  <c r="H29" i="11"/>
  <c r="U28" i="11"/>
  <c r="T28" i="11"/>
  <c r="S28" i="11"/>
  <c r="N28" i="11"/>
  <c r="L28" i="11"/>
  <c r="K28" i="11"/>
  <c r="H28" i="11"/>
  <c r="U27" i="11"/>
  <c r="T27" i="11"/>
  <c r="S27" i="11"/>
  <c r="N27" i="11"/>
  <c r="L27" i="11"/>
  <c r="K27" i="11"/>
  <c r="V27" i="11" s="1"/>
  <c r="H27" i="11"/>
  <c r="U26" i="11"/>
  <c r="T26" i="11"/>
  <c r="S26" i="11"/>
  <c r="N26" i="11"/>
  <c r="L26" i="11"/>
  <c r="K26" i="11"/>
  <c r="H26" i="11"/>
  <c r="U25" i="11"/>
  <c r="T25" i="11"/>
  <c r="S25" i="11"/>
  <c r="V25" i="11"/>
  <c r="N25" i="11"/>
  <c r="L25" i="11"/>
  <c r="K25" i="11"/>
  <c r="H25" i="11"/>
  <c r="U24" i="11"/>
  <c r="T24" i="11"/>
  <c r="S24" i="11"/>
  <c r="V24" i="11"/>
  <c r="N24" i="11"/>
  <c r="L24" i="11"/>
  <c r="K24" i="11"/>
  <c r="H24" i="11"/>
  <c r="V23" i="11"/>
  <c r="U23" i="11"/>
  <c r="T23" i="11"/>
  <c r="S23" i="11"/>
  <c r="N23" i="11"/>
  <c r="L23" i="11"/>
  <c r="K23" i="11"/>
  <c r="H23" i="11"/>
  <c r="U22" i="11"/>
  <c r="T22" i="11"/>
  <c r="S22" i="11"/>
  <c r="V22" i="11"/>
  <c r="N22" i="11"/>
  <c r="L22" i="11"/>
  <c r="K22" i="11"/>
  <c r="H22" i="11"/>
  <c r="U21" i="11"/>
  <c r="T21" i="11"/>
  <c r="S21" i="11"/>
  <c r="N21" i="11"/>
  <c r="L21" i="11"/>
  <c r="K21" i="11"/>
  <c r="H21" i="11"/>
  <c r="U20" i="11"/>
  <c r="T20" i="11"/>
  <c r="S20" i="11"/>
  <c r="N20" i="11"/>
  <c r="L20" i="11"/>
  <c r="K20" i="11"/>
  <c r="H20" i="11"/>
  <c r="U19" i="11"/>
  <c r="T19" i="11"/>
  <c r="S19" i="11"/>
  <c r="N19" i="11"/>
  <c r="L19" i="11"/>
  <c r="K19" i="11"/>
  <c r="V19" i="11" s="1"/>
  <c r="H19" i="11"/>
  <c r="U18" i="11"/>
  <c r="T18" i="11"/>
  <c r="S18" i="11"/>
  <c r="N18" i="11"/>
  <c r="L18" i="11"/>
  <c r="K18" i="11"/>
  <c r="H18" i="11"/>
  <c r="U17" i="11"/>
  <c r="T17" i="11"/>
  <c r="S17" i="11"/>
  <c r="V17" i="11"/>
  <c r="N17" i="11"/>
  <c r="L17" i="11"/>
  <c r="K17" i="11"/>
  <c r="H17" i="11"/>
  <c r="U16" i="11"/>
  <c r="T16" i="11"/>
  <c r="S16" i="11"/>
  <c r="V16" i="11"/>
  <c r="N16" i="11"/>
  <c r="L16" i="11"/>
  <c r="K16" i="11"/>
  <c r="H16" i="11"/>
  <c r="V15" i="11"/>
  <c r="U15" i="11"/>
  <c r="T15" i="11"/>
  <c r="S15" i="11"/>
  <c r="N15" i="11"/>
  <c r="L15" i="11"/>
  <c r="K15" i="11"/>
  <c r="H15" i="11"/>
  <c r="U14" i="11"/>
  <c r="T14" i="11"/>
  <c r="S14" i="11"/>
  <c r="V14" i="11"/>
  <c r="N14" i="11"/>
  <c r="L14" i="11"/>
  <c r="K14" i="11"/>
  <c r="H14" i="11"/>
  <c r="U13" i="11"/>
  <c r="T13" i="11"/>
  <c r="S13" i="11"/>
  <c r="N13" i="11"/>
  <c r="L13" i="11"/>
  <c r="K13" i="11"/>
  <c r="H13" i="11"/>
  <c r="U12" i="11"/>
  <c r="T12" i="11"/>
  <c r="S12" i="11"/>
  <c r="N12" i="11"/>
  <c r="L12" i="11"/>
  <c r="K12" i="11"/>
  <c r="H12" i="11"/>
  <c r="U11" i="11"/>
  <c r="T11" i="11"/>
  <c r="S11" i="11"/>
  <c r="N11" i="11"/>
  <c r="L11" i="11"/>
  <c r="K11" i="11"/>
  <c r="V11" i="11" s="1"/>
  <c r="H11" i="11"/>
  <c r="U10" i="11"/>
  <c r="T10" i="11"/>
  <c r="S10" i="11"/>
  <c r="N10" i="11"/>
  <c r="L10" i="11"/>
  <c r="K10" i="11"/>
  <c r="H10" i="11"/>
  <c r="U9" i="11"/>
  <c r="T9" i="11"/>
  <c r="S9" i="11"/>
  <c r="V9" i="11"/>
  <c r="N9" i="11"/>
  <c r="L9" i="11"/>
  <c r="K9" i="11"/>
  <c r="H9" i="11"/>
  <c r="U8" i="11"/>
  <c r="T8" i="11"/>
  <c r="S8" i="11"/>
  <c r="V8" i="11"/>
  <c r="N8" i="11"/>
  <c r="L8" i="11"/>
  <c r="K8" i="11"/>
  <c r="H8" i="11"/>
  <c r="M30" i="11" l="1"/>
  <c r="M20" i="11"/>
  <c r="M28" i="11"/>
  <c r="M12" i="11"/>
  <c r="M14" i="11"/>
  <c r="M11" i="11"/>
  <c r="M22" i="11"/>
  <c r="M10" i="11"/>
  <c r="M31" i="11"/>
  <c r="M34" i="11"/>
  <c r="M8" i="11"/>
  <c r="M9" i="11"/>
  <c r="T35" i="11"/>
  <c r="M25" i="11"/>
  <c r="S35" i="11"/>
  <c r="M23" i="11"/>
  <c r="M24" i="11"/>
  <c r="M26" i="11"/>
  <c r="U35" i="11"/>
  <c r="M19" i="11"/>
  <c r="M15" i="11"/>
  <c r="M16" i="11"/>
  <c r="M17" i="11"/>
  <c r="M18" i="11"/>
  <c r="N35" i="11"/>
  <c r="R35" i="11"/>
  <c r="V12" i="11"/>
  <c r="V20" i="11"/>
  <c r="V28" i="11"/>
  <c r="M13" i="11"/>
  <c r="M21" i="11"/>
  <c r="M29" i="11"/>
  <c r="V10" i="11"/>
  <c r="V18" i="11"/>
  <c r="V26" i="11"/>
  <c r="V13" i="11"/>
  <c r="V21" i="11"/>
  <c r="M27" i="11"/>
  <c r="V29" i="11"/>
  <c r="V35" i="11" l="1"/>
</calcChain>
</file>

<file path=xl/sharedStrings.xml><?xml version="1.0" encoding="utf-8"?>
<sst xmlns="http://schemas.openxmlformats.org/spreadsheetml/2006/main" count="115" uniqueCount="62">
  <si>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</si>
  <si>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</si>
  <si>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</si>
  <si>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</si>
  <si>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</si>
  <si>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</si>
  <si>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</si>
  <si>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</si>
  <si>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</si>
  <si>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</si>
  <si>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</si>
  <si>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</si>
  <si>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</si>
  <si>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</si>
  <si>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</si>
  <si>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</si>
  <si>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</si>
  <si>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</si>
  <si>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</si>
  <si>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</si>
  <si>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</si>
  <si>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</si>
  <si>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</si>
  <si>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</si>
  <si>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Исполнитель                                  </t>
  </si>
  <si>
    <t>Контрактный управляющий                                    М.И. Мошев</t>
  </si>
  <si>
    <t>И.о. директора                                         С.В. Бурлак</t>
  </si>
  <si>
    <t>-</t>
  </si>
  <si>
    <t>№ по Приложению №2 к ППр СПб №489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</si>
  <si>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</si>
  <si>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</si>
  <si>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</si>
  <si>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</si>
  <si>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Минимальное ценовое предложение, руб.</t>
  </si>
  <si>
    <t>17=МИН(C8:G8;O8)</t>
  </si>
  <si>
    <t>Средство для уборки туалета 750 мл, SARMA (Сарма) "Лимон", или эквивалент</t>
  </si>
  <si>
    <t>Средство для удаления ржавчины и известкового налета 750 мл, САНОКС, гель, или эквивалент</t>
  </si>
  <si>
    <t>Средство чистящее Cif Professional "Active Fresh", крем универсальный, 750мл, или эквивалент</t>
  </si>
  <si>
    <t>Средство для уборки туалета 850 мл, АДРИЛАН "Цветочный", или эквивалент</t>
  </si>
  <si>
    <t>Полотенца бумажные в рулонах OfficeClean, 2-х слойн., 12,5м/рул, белые, 2шт., или эквивалент</t>
  </si>
  <si>
    <t>ТУАЛЕТНАЯ БУМАГА «LINIA VEIRO» ELITE 4ШТ, 3СЛ, или эквивалент</t>
  </si>
  <si>
    <t>Бумага туалетная Vega 2-слойная, 4шт., эко, 15м, тиснение, белая, или эквивалент</t>
  </si>
  <si>
    <t>Салфетки бумажные OfficeClean, 1 слойн., 24*24см, белые, 100шт., или эквивалент</t>
  </si>
  <si>
    <t>Губки бытовые MAXI, 3×10×7,5 см, КОМПЛЕКТ 5 шт., поролон/абразив, для посуды/уборки PREMIUM, YORK, или эквивалент 0</t>
  </si>
  <si>
    <t>Салфетки ВИСКОЗНЫЕ универсальные, 35×35 см, КОМПЛЕКТ 5 шт., 85 г/м2, YORK, или эквивалент</t>
  </si>
  <si>
    <t>Салфетка для уборки OfficeClean "Стандарт", микрофибра, 30*30см, 1шт., европодвес, или эквивалент</t>
  </si>
  <si>
    <t>Перчатки хозяйственные латексные ЛАЙМА "Люкс", МНОГОРАЗОВЫЕ, хлопчатобумажное напыление, плотные, размер M (средний), или эквивалент</t>
  </si>
  <si>
    <t>Перчатки х/б с ПВХ 4 нити г. Иваново, или эквивалент</t>
  </si>
  <si>
    <t>Мешки для мусора 60л OfficeClean ПНД, 20шт, 10 мкм, прочные, черные, в рулоне</t>
  </si>
  <si>
    <t>Мешки для мусора 30л OfficeClean ПНД, 30шт., прочные, черные, в рулоне, или эквивалент</t>
  </si>
  <si>
    <t>Мешки для мусора 120л OfficeClean ПВД, 68*105см, 55мкм, 10шт, суперпрочные, черные, в рулоне, или эквивалент</t>
  </si>
  <si>
    <t>Мешки для мусора 160 л, черные, в рулоне 10 шт., ПВД, 100 мкм, 90х110 см (±5%), особо прочные, ЛАЙМА, или эквивалент</t>
  </si>
  <si>
    <t>Ерш унитазный пластмассовый 32см "Супер-эконом", с подставкой д9,5см h7см, белый, или эквивалент</t>
  </si>
  <si>
    <t>Корзина для бумаг 14л., сетчатая, серая, или эквивалент</t>
  </si>
  <si>
    <t>Мыло хозяйственное 72% "Vega", без обертки, 200г, или эквивалент</t>
  </si>
  <si>
    <t>Мыло-крем жидкое OfficeClean "Детское" с ромашкой, антибактериальное, с дозатором, 500мл, или эквивалент</t>
  </si>
  <si>
    <t>Пластиковый движок для снега с П-образной ручкой 790х450мм СИБРТЕХ Россия, или эквивалент</t>
  </si>
  <si>
    <t>Стаканы одноразовые OfficeClean 250мл, набор 50шт., бумажные однослойные, белые, хол/гор, или эквивалент</t>
  </si>
  <si>
    <t>Мыло-крем жидкое OfficeClean "Proffesional. Гипоаллергенное", ПЭТ, 5л, или эквивалент</t>
  </si>
  <si>
    <t>Щётка утюжок Etna, 13,5 см, цвет серый, или эквивалент</t>
  </si>
  <si>
    <t>Насадка МОП плоская для швабры/держателя 50 см, ТИП У/К, хлопок/микрофибра, СЕРАЯ, ЛАЙМА "EXPERT", или эквивалент</t>
  </si>
  <si>
    <t>Бахилы одноразовые OfficeClean "Прочные" 32мкм, 4,5г, ПНД, 100% первичный, размер 40*13,5см, пара,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</si>
</sst>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10" fontId="10" fillId="0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14" fillId="2" borderId="0" xfId="0" applyFont="1" applyFill="1" applyBorder="1" applyAlignment="1">
      <alignment horizontal="right" vertical="center" wrapText="1" indent="1"/>
    </xf>
    <xf numFmtId="2" fontId="13" fillId="2" borderId="0" xfId="0" applyNumberFormat="1" applyFont="1" applyFill="1" applyBorder="1" applyAlignment="1">
      <alignment vertical="top" wrapText="1" indent="1"/>
    </xf>
    <xf numFmtId="0" fontId="6" fillId="0" borderId="0" xfId="0" applyFont="1" applyAlignment="1">
      <alignment horizontal="left"/>
    </xf>
    <xf numFmtId="0" fontId="0" fillId="0" borderId="0" xfId="0" applyBorder="1" applyAlignment="1">
      <alignment horizontal="left" vertical="top"/>
    </xf>
    <xf numFmtId="0" fontId="8" fillId="2" borderId="2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4" fontId="21" fillId="0" borderId="2" xfId="0" applyNumberFormat="1" applyFont="1" applyFill="1" applyBorder="1" applyAlignment="1">
      <alignment vertical="center" wrapText="1"/>
    </xf>
    <xf numFmtId="4" fontId="21" fillId="0" borderId="3" xfId="0" applyNumberFormat="1" applyFont="1" applyFill="1" applyBorder="1" applyAlignment="1">
      <alignment vertical="center" wrapText="1"/>
    </xf>
    <xf numFmtId="4" fontId="21" fillId="0" borderId="8" xfId="0" applyNumberFormat="1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4" fontId="18" fillId="0" borderId="5" xfId="1" applyNumberFormat="1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center" vertical="center"/>
    </xf>
    <xf numFmtId="4" fontId="10" fillId="0" borderId="6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right" vertical="center" wrapText="1"/>
    </xf>
    <xf numFmtId="0" fontId="11" fillId="0" borderId="10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4" fontId="16" fillId="0" borderId="6" xfId="0" applyNumberFormat="1" applyFont="1" applyFill="1" applyBorder="1" applyAlignment="1">
      <alignment horizontal="right" vertical="top" wrapText="1"/>
    </xf>
    <xf numFmtId="4" fontId="16" fillId="0" borderId="4" xfId="0" applyNumberFormat="1" applyFont="1" applyFill="1" applyBorder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2" fontId="23" fillId="0" borderId="5" xfId="0" applyNumberFormat="1" applyFont="1" applyBorder="1" applyAlignment="1">
      <alignment horizontal="center" vertical="center"/>
    </xf>
    <xf numFmtId="0" fontId="24" fillId="2" borderId="1" xfId="0" applyFont="1" applyFill="1" applyBorder="1" applyAlignment="1">
      <alignment vertical="center" wrapText="1"/>
    </xf>
    <xf numFmtId="49" fontId="25" fillId="4" borderId="11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7620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34</xdr:row>
      <xdr:rowOff>9525</xdr:rowOff>
    </xdr:from>
    <xdr:to>
      <xdr:col>12</xdr:col>
      <xdr:colOff>647700</xdr:colOff>
      <xdr:row>35</xdr:row>
      <xdr:rowOff>78105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34</xdr:row>
      <xdr:rowOff>68580</xdr:rowOff>
    </xdr:from>
    <xdr:to>
      <xdr:col>15</xdr:col>
      <xdr:colOff>289560</xdr:colOff>
      <xdr:row>35</xdr:row>
      <xdr:rowOff>114300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43"/>
  <sheetViews>
    <sheetView tabSelected="1" topLeftCell="B1" zoomScaleNormal="100" workbookViewId="0">
      <selection activeCell="B26" sqref="B26"/>
    </sheetView>
  </sheetViews>
  <sheetFormatPr defaultRowHeight="14.4" x14ac:dyDescent="0.3"/>
  <cols>
    <col min="1" max="1" width="3.5546875" customWidth="1"/>
    <col min="2" max="2" width="33.33203125" customWidth="1"/>
    <col min="3" max="5" width="10.33203125" bestFit="1" customWidth="1"/>
    <col min="6" max="7" width="9.33203125" bestFit="1" customWidth="1"/>
    <col min="8" max="8" width="11.332031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8" width="11.6640625" customWidth="1"/>
    <col min="19" max="22" width="9.88671875" hidden="1" customWidth="1"/>
  </cols>
  <sheetData>
    <row r="1" spans="1:24" ht="33.75" customHeight="1" x14ac:dyDescent="0.3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24" ht="43.5" customHeight="1" x14ac:dyDescent="0.3">
      <c r="A2" s="40" t="s">
        <v>30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24" ht="49.5" customHeight="1" x14ac:dyDescent="0.3">
      <c r="A3" s="41" t="s">
        <v>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24" ht="22.5" customHeight="1" x14ac:dyDescent="0.3">
      <c r="A4" s="41" t="s">
        <v>32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24" x14ac:dyDescent="0.3">
      <c r="A5" s="42" t="s">
        <v>0</v>
      </c>
      <c r="B5" s="44" t="s">
        <v>4</v>
      </c>
      <c r="C5" s="46" t="s">
        <v>12</v>
      </c>
      <c r="D5" s="47"/>
      <c r="E5" s="47"/>
      <c r="F5" s="47"/>
      <c r="G5" s="47"/>
      <c r="H5" s="48"/>
      <c r="I5" s="44" t="s">
        <v>15</v>
      </c>
      <c r="J5" s="44" t="s">
        <v>5</v>
      </c>
      <c r="K5" s="50" t="s">
        <v>3</v>
      </c>
      <c r="L5" s="50"/>
      <c r="M5" s="50"/>
      <c r="N5" s="3" t="s">
        <v>8</v>
      </c>
      <c r="O5" s="32" t="s">
        <v>18</v>
      </c>
      <c r="P5" s="32"/>
      <c r="Q5" s="32"/>
      <c r="R5" s="32"/>
    </row>
    <row r="6" spans="1:24" ht="105.6" x14ac:dyDescent="0.3">
      <c r="A6" s="43"/>
      <c r="B6" s="45"/>
      <c r="C6" s="20" t="s">
        <v>9</v>
      </c>
      <c r="D6" s="20" t="s">
        <v>10</v>
      </c>
      <c r="E6" s="20" t="s">
        <v>11</v>
      </c>
      <c r="F6" s="20" t="s">
        <v>16</v>
      </c>
      <c r="G6" s="20" t="s">
        <v>17</v>
      </c>
      <c r="H6" s="4"/>
      <c r="I6" s="49"/>
      <c r="J6" s="49"/>
      <c r="K6" s="9" t="s">
        <v>6</v>
      </c>
      <c r="L6" s="12" t="s">
        <v>1</v>
      </c>
      <c r="M6" s="12" t="s">
        <v>14</v>
      </c>
      <c r="N6" s="5"/>
      <c r="O6" s="12" t="s">
        <v>19</v>
      </c>
      <c r="P6" s="12" t="s">
        <v>28</v>
      </c>
      <c r="Q6" s="24" t="s">
        <v>33</v>
      </c>
      <c r="R6" s="12" t="s">
        <v>20</v>
      </c>
      <c r="X6" s="24"/>
    </row>
    <row r="7" spans="1:24" ht="55.2" x14ac:dyDescent="0.3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6" t="s">
        <v>2</v>
      </c>
      <c r="I7" s="14">
        <v>9</v>
      </c>
      <c r="J7" s="6" t="s">
        <v>13</v>
      </c>
      <c r="K7" s="10" t="s">
        <v>7</v>
      </c>
      <c r="L7" s="10">
        <v>12</v>
      </c>
      <c r="M7" s="10">
        <v>13</v>
      </c>
      <c r="N7" s="6" t="s">
        <v>22</v>
      </c>
      <c r="O7" s="10">
        <v>15</v>
      </c>
      <c r="P7" s="10">
        <v>16</v>
      </c>
      <c r="Q7" s="10" t="s">
        <v>34</v>
      </c>
      <c r="R7" s="27">
        <v>18</v>
      </c>
      <c r="X7" s="25"/>
    </row>
    <row r="8" spans="1:24" ht="41.4" x14ac:dyDescent="0.3">
      <c r="A8" s="51">
        <v>1</v>
      </c>
      <c r="B8" s="53" t="s">
        <v>35</v>
      </c>
      <c r="C8" s="52">
        <v>178.92</v>
      </c>
      <c r="D8" s="29">
        <v>189.66</v>
      </c>
      <c r="E8" s="29">
        <v>204.83</v>
      </c>
      <c r="F8" s="28"/>
      <c r="G8" s="28"/>
      <c r="H8" s="30">
        <f t="shared" ref="H8:H34" si="0">SUM(C8:G8)</f>
        <v>573.41</v>
      </c>
      <c r="I8" s="54">
        <v>67</v>
      </c>
      <c r="J8" s="31">
        <v>3</v>
      </c>
      <c r="K8" s="11">
        <f t="shared" ref="K8:K34" si="1">AVERAGE(C8:G8)</f>
        <v>191.14</v>
      </c>
      <c r="L8" s="11">
        <f t="shared" ref="L8:L34" si="2">STDEV(C8:G8)</f>
        <v>13.02</v>
      </c>
      <c r="M8" s="13">
        <f t="shared" ref="M8:M34" si="3">L8/K8</f>
        <v>6.8099999999999994E-2</v>
      </c>
      <c r="N8" s="11">
        <f t="shared" ref="N8:N34" si="4">(I8/J8)*(C8+D8+E8+F8+G8)</f>
        <v>12806.16</v>
      </c>
      <c r="O8" s="11" t="s">
        <v>27</v>
      </c>
      <c r="P8" s="11" t="s">
        <v>27</v>
      </c>
      <c r="Q8" s="22">
        <f>MIN(C8:G8,O8)</f>
        <v>178.92</v>
      </c>
      <c r="R8" s="21">
        <f>Q8*I8</f>
        <v>11987.64</v>
      </c>
      <c r="S8" s="23">
        <f t="shared" ref="S8:S18" si="5">C8*I8</f>
        <v>11987.64</v>
      </c>
      <c r="T8" s="23">
        <f t="shared" ref="T8:T18" si="6">D8*I8</f>
        <v>12707.22</v>
      </c>
      <c r="U8" s="23">
        <f t="shared" ref="U8:U18" si="7">E8*I8</f>
        <v>13723.61</v>
      </c>
      <c r="V8" s="23">
        <f t="shared" ref="V8:V18" si="8">I8*Q8</f>
        <v>11987.64</v>
      </c>
      <c r="X8" s="26"/>
    </row>
    <row r="9" spans="1:24" ht="41.4" x14ac:dyDescent="0.3">
      <c r="A9" s="51">
        <v>2</v>
      </c>
      <c r="B9" s="53" t="s">
        <v>36</v>
      </c>
      <c r="C9" s="52">
        <v>119</v>
      </c>
      <c r="D9" s="29">
        <v>126.14</v>
      </c>
      <c r="E9" s="29">
        <v>136.22999999999999</v>
      </c>
      <c r="F9" s="28"/>
      <c r="G9" s="28"/>
      <c r="H9" s="30">
        <f t="shared" si="0"/>
        <v>381.37</v>
      </c>
      <c r="I9" s="54">
        <v>65</v>
      </c>
      <c r="J9" s="31">
        <v>3</v>
      </c>
      <c r="K9" s="11">
        <f t="shared" si="1"/>
        <v>127.12</v>
      </c>
      <c r="L9" s="11">
        <f t="shared" si="2"/>
        <v>8.66</v>
      </c>
      <c r="M9" s="13">
        <f t="shared" si="3"/>
        <v>6.8099999999999994E-2</v>
      </c>
      <c r="N9" s="11">
        <f t="shared" si="4"/>
        <v>8263.02</v>
      </c>
      <c r="O9" s="11" t="s">
        <v>27</v>
      </c>
      <c r="P9" s="11" t="s">
        <v>27</v>
      </c>
      <c r="Q9" s="22">
        <f t="shared" ref="Q9:Q34" si="9">MIN(C9:G9,O9)</f>
        <v>119</v>
      </c>
      <c r="R9" s="21">
        <f t="shared" ref="R9:R34" si="10">Q9*I9</f>
        <v>7735</v>
      </c>
      <c r="S9" s="23">
        <f t="shared" si="5"/>
        <v>7735</v>
      </c>
      <c r="T9" s="23">
        <f t="shared" si="6"/>
        <v>8199.1</v>
      </c>
      <c r="U9" s="23">
        <f t="shared" si="7"/>
        <v>8854.9500000000007</v>
      </c>
      <c r="V9" s="23">
        <f t="shared" si="8"/>
        <v>7735</v>
      </c>
    </row>
    <row r="10" spans="1:24" ht="41.4" x14ac:dyDescent="0.3">
      <c r="A10" s="51">
        <v>3</v>
      </c>
      <c r="B10" s="53" t="s">
        <v>37</v>
      </c>
      <c r="C10" s="52">
        <v>277.76</v>
      </c>
      <c r="D10" s="29">
        <v>294.43</v>
      </c>
      <c r="E10" s="29">
        <v>317.98</v>
      </c>
      <c r="F10" s="28"/>
      <c r="G10" s="28"/>
      <c r="H10" s="30">
        <f t="shared" si="0"/>
        <v>890.17</v>
      </c>
      <c r="I10" s="54">
        <v>65</v>
      </c>
      <c r="J10" s="31">
        <v>3</v>
      </c>
      <c r="K10" s="11">
        <f t="shared" si="1"/>
        <v>296.72000000000003</v>
      </c>
      <c r="L10" s="11">
        <f t="shared" si="2"/>
        <v>20.21</v>
      </c>
      <c r="M10" s="13">
        <f t="shared" si="3"/>
        <v>6.8099999999999994E-2</v>
      </c>
      <c r="N10" s="11">
        <f t="shared" si="4"/>
        <v>19287.02</v>
      </c>
      <c r="O10" s="11" t="s">
        <v>27</v>
      </c>
      <c r="P10" s="11" t="s">
        <v>27</v>
      </c>
      <c r="Q10" s="22">
        <f t="shared" si="9"/>
        <v>277.76</v>
      </c>
      <c r="R10" s="21">
        <f t="shared" si="10"/>
        <v>18054.400000000001</v>
      </c>
      <c r="S10" s="23">
        <f t="shared" si="5"/>
        <v>18054.400000000001</v>
      </c>
      <c r="T10" s="23">
        <f t="shared" si="6"/>
        <v>19137.95</v>
      </c>
      <c r="U10" s="23">
        <f t="shared" si="7"/>
        <v>20668.7</v>
      </c>
      <c r="V10" s="23">
        <f t="shared" si="8"/>
        <v>18054.400000000001</v>
      </c>
    </row>
    <row r="11" spans="1:24" ht="41.4" x14ac:dyDescent="0.3">
      <c r="A11" s="51">
        <v>4</v>
      </c>
      <c r="B11" s="53" t="s">
        <v>38</v>
      </c>
      <c r="C11" s="52">
        <v>151.13999999999999</v>
      </c>
      <c r="D11" s="29">
        <v>160.21</v>
      </c>
      <c r="E11" s="29">
        <v>173.03</v>
      </c>
      <c r="F11" s="28"/>
      <c r="G11" s="28"/>
      <c r="H11" s="30">
        <f t="shared" si="0"/>
        <v>484.38</v>
      </c>
      <c r="I11" s="54">
        <v>65</v>
      </c>
      <c r="J11" s="31">
        <v>3</v>
      </c>
      <c r="K11" s="11">
        <f t="shared" si="1"/>
        <v>161.46</v>
      </c>
      <c r="L11" s="11">
        <f t="shared" si="2"/>
        <v>11</v>
      </c>
      <c r="M11" s="13">
        <f t="shared" si="3"/>
        <v>6.8099999999999994E-2</v>
      </c>
      <c r="N11" s="11">
        <f t="shared" si="4"/>
        <v>10494.9</v>
      </c>
      <c r="O11" s="11" t="s">
        <v>27</v>
      </c>
      <c r="P11" s="11" t="s">
        <v>27</v>
      </c>
      <c r="Q11" s="22">
        <f t="shared" si="9"/>
        <v>151.13999999999999</v>
      </c>
      <c r="R11" s="21">
        <f t="shared" si="10"/>
        <v>9824.1</v>
      </c>
      <c r="S11" s="23">
        <f t="shared" si="5"/>
        <v>9824.1</v>
      </c>
      <c r="T11" s="23">
        <f t="shared" si="6"/>
        <v>10413.65</v>
      </c>
      <c r="U11" s="23">
        <f t="shared" si="7"/>
        <v>11246.95</v>
      </c>
      <c r="V11" s="23">
        <f t="shared" si="8"/>
        <v>9824.1</v>
      </c>
    </row>
    <row r="12" spans="1:24" ht="41.4" x14ac:dyDescent="0.3">
      <c r="A12" s="51">
        <v>5</v>
      </c>
      <c r="B12" s="53" t="s">
        <v>39</v>
      </c>
      <c r="C12" s="52">
        <v>70.23</v>
      </c>
      <c r="D12" s="29">
        <v>74.44</v>
      </c>
      <c r="E12" s="29">
        <v>80.400000000000006</v>
      </c>
      <c r="F12" s="28"/>
      <c r="G12" s="28"/>
      <c r="H12" s="30">
        <f t="shared" si="0"/>
        <v>225.07</v>
      </c>
      <c r="I12" s="54">
        <v>250</v>
      </c>
      <c r="J12" s="31">
        <v>3</v>
      </c>
      <c r="K12" s="11">
        <f t="shared" si="1"/>
        <v>75.02</v>
      </c>
      <c r="L12" s="11">
        <f t="shared" si="2"/>
        <v>5.1100000000000003</v>
      </c>
      <c r="M12" s="13">
        <f t="shared" si="3"/>
        <v>6.8099999999999994E-2</v>
      </c>
      <c r="N12" s="11">
        <f t="shared" si="4"/>
        <v>18755.830000000002</v>
      </c>
      <c r="O12" s="11" t="s">
        <v>27</v>
      </c>
      <c r="P12" s="11" t="s">
        <v>27</v>
      </c>
      <c r="Q12" s="22">
        <f t="shared" si="9"/>
        <v>70.23</v>
      </c>
      <c r="R12" s="21">
        <f t="shared" si="10"/>
        <v>17557.5</v>
      </c>
      <c r="S12" s="23">
        <f t="shared" si="5"/>
        <v>17557.5</v>
      </c>
      <c r="T12" s="23">
        <f t="shared" si="6"/>
        <v>18610</v>
      </c>
      <c r="U12" s="23">
        <f t="shared" si="7"/>
        <v>20100</v>
      </c>
      <c r="V12" s="23">
        <f t="shared" si="8"/>
        <v>17557.5</v>
      </c>
    </row>
    <row r="13" spans="1:24" ht="41.4" x14ac:dyDescent="0.3">
      <c r="A13" s="51">
        <v>6</v>
      </c>
      <c r="B13" s="53" t="s">
        <v>40</v>
      </c>
      <c r="C13" s="52">
        <v>123.66</v>
      </c>
      <c r="D13" s="29">
        <v>131.08000000000001</v>
      </c>
      <c r="E13" s="29">
        <v>141.57</v>
      </c>
      <c r="F13" s="28"/>
      <c r="G13" s="28"/>
      <c r="H13" s="30">
        <f t="shared" si="0"/>
        <v>396.31</v>
      </c>
      <c r="I13" s="54">
        <v>45</v>
      </c>
      <c r="J13" s="31">
        <v>3</v>
      </c>
      <c r="K13" s="11">
        <f t="shared" si="1"/>
        <v>132.1</v>
      </c>
      <c r="L13" s="11">
        <f t="shared" si="2"/>
        <v>9</v>
      </c>
      <c r="M13" s="13">
        <f t="shared" si="3"/>
        <v>6.8099999999999994E-2</v>
      </c>
      <c r="N13" s="11">
        <f t="shared" si="4"/>
        <v>5944.65</v>
      </c>
      <c r="O13" s="11" t="s">
        <v>27</v>
      </c>
      <c r="P13" s="11" t="s">
        <v>27</v>
      </c>
      <c r="Q13" s="22">
        <f t="shared" si="9"/>
        <v>123.66</v>
      </c>
      <c r="R13" s="21">
        <f t="shared" si="10"/>
        <v>5564.7</v>
      </c>
      <c r="S13" s="23">
        <f t="shared" si="5"/>
        <v>5564.7</v>
      </c>
      <c r="T13" s="23">
        <f t="shared" si="6"/>
        <v>5898.6</v>
      </c>
      <c r="U13" s="23">
        <f t="shared" si="7"/>
        <v>6370.65</v>
      </c>
      <c r="V13" s="23">
        <f t="shared" si="8"/>
        <v>5564.7</v>
      </c>
    </row>
    <row r="14" spans="1:24" ht="41.4" x14ac:dyDescent="0.3">
      <c r="A14" s="51">
        <v>7</v>
      </c>
      <c r="B14" s="53" t="s">
        <v>41</v>
      </c>
      <c r="C14" s="52">
        <v>79.09</v>
      </c>
      <c r="D14" s="29">
        <v>83.84</v>
      </c>
      <c r="E14" s="29">
        <v>90.55</v>
      </c>
      <c r="F14" s="28"/>
      <c r="G14" s="28"/>
      <c r="H14" s="30">
        <f t="shared" si="0"/>
        <v>253.48</v>
      </c>
      <c r="I14" s="54">
        <v>500</v>
      </c>
      <c r="J14" s="31">
        <v>3</v>
      </c>
      <c r="K14" s="11">
        <f t="shared" si="1"/>
        <v>84.49</v>
      </c>
      <c r="L14" s="11">
        <f t="shared" si="2"/>
        <v>5.76</v>
      </c>
      <c r="M14" s="13">
        <f t="shared" si="3"/>
        <v>6.8199999999999997E-2</v>
      </c>
      <c r="N14" s="11">
        <f t="shared" si="4"/>
        <v>42246.67</v>
      </c>
      <c r="O14" s="11" t="s">
        <v>27</v>
      </c>
      <c r="P14" s="11" t="s">
        <v>27</v>
      </c>
      <c r="Q14" s="22">
        <f t="shared" si="9"/>
        <v>79.09</v>
      </c>
      <c r="R14" s="21">
        <f t="shared" si="10"/>
        <v>39545</v>
      </c>
      <c r="S14" s="23">
        <f t="shared" si="5"/>
        <v>39545</v>
      </c>
      <c r="T14" s="23">
        <f t="shared" si="6"/>
        <v>41920</v>
      </c>
      <c r="U14" s="23">
        <f t="shared" si="7"/>
        <v>45275</v>
      </c>
      <c r="V14" s="23">
        <f t="shared" si="8"/>
        <v>39545</v>
      </c>
    </row>
    <row r="15" spans="1:24" ht="41.4" x14ac:dyDescent="0.3">
      <c r="A15" s="51">
        <v>8</v>
      </c>
      <c r="B15" s="53" t="s">
        <v>42</v>
      </c>
      <c r="C15" s="52">
        <v>44.41</v>
      </c>
      <c r="D15" s="29">
        <v>47.07</v>
      </c>
      <c r="E15" s="29">
        <v>50.84</v>
      </c>
      <c r="F15" s="28"/>
      <c r="G15" s="28"/>
      <c r="H15" s="30">
        <f t="shared" si="0"/>
        <v>142.32</v>
      </c>
      <c r="I15" s="54">
        <v>45</v>
      </c>
      <c r="J15" s="31">
        <v>3</v>
      </c>
      <c r="K15" s="11">
        <f t="shared" si="1"/>
        <v>47.44</v>
      </c>
      <c r="L15" s="11">
        <f t="shared" si="2"/>
        <v>3.23</v>
      </c>
      <c r="M15" s="13">
        <f t="shared" si="3"/>
        <v>6.8099999999999994E-2</v>
      </c>
      <c r="N15" s="11">
        <f t="shared" si="4"/>
        <v>2134.8000000000002</v>
      </c>
      <c r="O15" s="11" t="s">
        <v>27</v>
      </c>
      <c r="P15" s="11" t="s">
        <v>27</v>
      </c>
      <c r="Q15" s="22">
        <f t="shared" si="9"/>
        <v>44.41</v>
      </c>
      <c r="R15" s="21">
        <f t="shared" si="10"/>
        <v>1998.45</v>
      </c>
      <c r="S15" s="23">
        <f t="shared" si="5"/>
        <v>1998.45</v>
      </c>
      <c r="T15" s="23">
        <f t="shared" si="6"/>
        <v>2118.15</v>
      </c>
      <c r="U15" s="23">
        <f t="shared" si="7"/>
        <v>2287.8000000000002</v>
      </c>
      <c r="V15" s="23">
        <f t="shared" si="8"/>
        <v>1998.45</v>
      </c>
    </row>
    <row r="16" spans="1:24" ht="69" x14ac:dyDescent="0.3">
      <c r="A16" s="51">
        <v>9</v>
      </c>
      <c r="B16" s="53" t="s">
        <v>43</v>
      </c>
      <c r="C16" s="52">
        <v>106.7</v>
      </c>
      <c r="D16" s="29">
        <v>113.1</v>
      </c>
      <c r="E16" s="29">
        <v>122.15</v>
      </c>
      <c r="F16" s="28"/>
      <c r="G16" s="28"/>
      <c r="H16" s="30">
        <f t="shared" si="0"/>
        <v>341.95</v>
      </c>
      <c r="I16" s="54">
        <v>80</v>
      </c>
      <c r="J16" s="31">
        <v>3</v>
      </c>
      <c r="K16" s="11">
        <f t="shared" si="1"/>
        <v>113.98</v>
      </c>
      <c r="L16" s="11">
        <f t="shared" si="2"/>
        <v>7.76</v>
      </c>
      <c r="M16" s="13">
        <f t="shared" si="3"/>
        <v>6.8099999999999994E-2</v>
      </c>
      <c r="N16" s="11">
        <f t="shared" si="4"/>
        <v>9118.67</v>
      </c>
      <c r="O16" s="11" t="s">
        <v>27</v>
      </c>
      <c r="P16" s="11" t="s">
        <v>27</v>
      </c>
      <c r="Q16" s="22">
        <f t="shared" si="9"/>
        <v>106.7</v>
      </c>
      <c r="R16" s="21">
        <f t="shared" si="10"/>
        <v>8536</v>
      </c>
      <c r="S16" s="23">
        <f t="shared" si="5"/>
        <v>8536</v>
      </c>
      <c r="T16" s="23">
        <f t="shared" si="6"/>
        <v>9048</v>
      </c>
      <c r="U16" s="23">
        <f t="shared" si="7"/>
        <v>9772</v>
      </c>
      <c r="V16" s="23">
        <f t="shared" si="8"/>
        <v>8536</v>
      </c>
    </row>
    <row r="17" spans="1:22" ht="55.2" x14ac:dyDescent="0.3">
      <c r="A17" s="51">
        <v>10</v>
      </c>
      <c r="B17" s="53" t="s">
        <v>44</v>
      </c>
      <c r="C17" s="52">
        <v>110</v>
      </c>
      <c r="D17" s="29">
        <v>116.6</v>
      </c>
      <c r="E17" s="29">
        <v>125.93</v>
      </c>
      <c r="F17" s="28"/>
      <c r="G17" s="28"/>
      <c r="H17" s="30">
        <f t="shared" si="0"/>
        <v>352.53</v>
      </c>
      <c r="I17" s="54">
        <v>110</v>
      </c>
      <c r="J17" s="31">
        <v>3</v>
      </c>
      <c r="K17" s="11">
        <f t="shared" si="1"/>
        <v>117.51</v>
      </c>
      <c r="L17" s="11">
        <f t="shared" si="2"/>
        <v>8</v>
      </c>
      <c r="M17" s="13">
        <f t="shared" si="3"/>
        <v>6.8099999999999994E-2</v>
      </c>
      <c r="N17" s="11">
        <f t="shared" si="4"/>
        <v>12926.1</v>
      </c>
      <c r="O17" s="11" t="s">
        <v>27</v>
      </c>
      <c r="P17" s="11" t="s">
        <v>27</v>
      </c>
      <c r="Q17" s="22">
        <f t="shared" si="9"/>
        <v>110</v>
      </c>
      <c r="R17" s="21">
        <f t="shared" si="10"/>
        <v>12100</v>
      </c>
      <c r="S17" s="23">
        <f t="shared" si="5"/>
        <v>12100</v>
      </c>
      <c r="T17" s="23">
        <f t="shared" si="6"/>
        <v>12826</v>
      </c>
      <c r="U17" s="23">
        <f t="shared" si="7"/>
        <v>13852.3</v>
      </c>
      <c r="V17" s="23">
        <f t="shared" si="8"/>
        <v>12100</v>
      </c>
    </row>
    <row r="18" spans="1:22" ht="41.4" x14ac:dyDescent="0.3">
      <c r="A18" s="51">
        <v>11</v>
      </c>
      <c r="B18" s="53" t="s">
        <v>45</v>
      </c>
      <c r="C18" s="52">
        <v>43.26</v>
      </c>
      <c r="D18" s="29">
        <v>45.86</v>
      </c>
      <c r="E18" s="29">
        <v>49.53</v>
      </c>
      <c r="F18" s="28"/>
      <c r="G18" s="28"/>
      <c r="H18" s="30">
        <f t="shared" si="0"/>
        <v>138.65</v>
      </c>
      <c r="I18" s="54">
        <v>100</v>
      </c>
      <c r="J18" s="31">
        <v>3</v>
      </c>
      <c r="K18" s="11">
        <f t="shared" si="1"/>
        <v>46.22</v>
      </c>
      <c r="L18" s="11">
        <f t="shared" si="2"/>
        <v>3.15</v>
      </c>
      <c r="M18" s="13">
        <f t="shared" si="3"/>
        <v>6.8199999999999997E-2</v>
      </c>
      <c r="N18" s="11">
        <f t="shared" si="4"/>
        <v>4621.67</v>
      </c>
      <c r="O18" s="11" t="s">
        <v>27</v>
      </c>
      <c r="P18" s="11" t="s">
        <v>27</v>
      </c>
      <c r="Q18" s="22">
        <f t="shared" si="9"/>
        <v>43.26</v>
      </c>
      <c r="R18" s="21">
        <f t="shared" si="10"/>
        <v>4326</v>
      </c>
      <c r="S18" s="23">
        <f t="shared" si="5"/>
        <v>4326</v>
      </c>
      <c r="T18" s="23">
        <f t="shared" si="6"/>
        <v>4586</v>
      </c>
      <c r="U18" s="23">
        <f t="shared" si="7"/>
        <v>4953</v>
      </c>
      <c r="V18" s="23">
        <f t="shared" si="8"/>
        <v>4326</v>
      </c>
    </row>
    <row r="19" spans="1:22" ht="82.8" x14ac:dyDescent="0.3">
      <c r="A19" s="51">
        <v>12</v>
      </c>
      <c r="B19" s="53" t="s">
        <v>46</v>
      </c>
      <c r="C19" s="52">
        <v>80.239999999999995</v>
      </c>
      <c r="D19" s="29">
        <v>85.05</v>
      </c>
      <c r="E19" s="29">
        <v>91.85</v>
      </c>
      <c r="F19" s="28"/>
      <c r="G19" s="28"/>
      <c r="H19" s="30">
        <f t="shared" si="0"/>
        <v>257.14</v>
      </c>
      <c r="I19" s="54">
        <v>250</v>
      </c>
      <c r="J19" s="31">
        <v>3</v>
      </c>
      <c r="K19" s="11">
        <f t="shared" si="1"/>
        <v>85.71</v>
      </c>
      <c r="L19" s="11">
        <f t="shared" si="2"/>
        <v>5.83</v>
      </c>
      <c r="M19" s="13">
        <f t="shared" si="3"/>
        <v>6.8000000000000005E-2</v>
      </c>
      <c r="N19" s="11">
        <f t="shared" si="4"/>
        <v>21428.33</v>
      </c>
      <c r="O19" s="11" t="s">
        <v>27</v>
      </c>
      <c r="P19" s="11" t="s">
        <v>27</v>
      </c>
      <c r="Q19" s="22">
        <f t="shared" si="9"/>
        <v>80.239999999999995</v>
      </c>
      <c r="R19" s="21">
        <f t="shared" si="10"/>
        <v>20060</v>
      </c>
      <c r="S19" s="23">
        <f>C19*I19</f>
        <v>20060</v>
      </c>
      <c r="T19" s="23">
        <f>D19*I19</f>
        <v>21262.5</v>
      </c>
      <c r="U19" s="23">
        <f>E19*I19</f>
        <v>22962.5</v>
      </c>
      <c r="V19" s="23">
        <f>I19*Q19</f>
        <v>20060</v>
      </c>
    </row>
    <row r="20" spans="1:22" ht="27.6" x14ac:dyDescent="0.3">
      <c r="A20" s="51">
        <v>13</v>
      </c>
      <c r="B20" s="53" t="s">
        <v>47</v>
      </c>
      <c r="C20" s="52">
        <v>19.5</v>
      </c>
      <c r="D20" s="29">
        <v>20.67</v>
      </c>
      <c r="E20" s="29">
        <v>22.32</v>
      </c>
      <c r="F20" s="28"/>
      <c r="G20" s="28"/>
      <c r="H20" s="30">
        <f t="shared" si="0"/>
        <v>62.49</v>
      </c>
      <c r="I20" s="54">
        <v>350</v>
      </c>
      <c r="J20" s="31">
        <v>3</v>
      </c>
      <c r="K20" s="11">
        <f t="shared" si="1"/>
        <v>20.83</v>
      </c>
      <c r="L20" s="11">
        <f t="shared" si="2"/>
        <v>1.42</v>
      </c>
      <c r="M20" s="13">
        <f t="shared" si="3"/>
        <v>6.8199999999999997E-2</v>
      </c>
      <c r="N20" s="11">
        <f t="shared" si="4"/>
        <v>7290.5</v>
      </c>
      <c r="O20" s="11" t="s">
        <v>27</v>
      </c>
      <c r="P20" s="11" t="s">
        <v>27</v>
      </c>
      <c r="Q20" s="22">
        <f t="shared" si="9"/>
        <v>19.5</v>
      </c>
      <c r="R20" s="21">
        <f t="shared" si="10"/>
        <v>6825</v>
      </c>
      <c r="S20" s="23">
        <f t="shared" ref="S20:S34" si="11">C20*I20</f>
        <v>6825</v>
      </c>
      <c r="T20" s="23">
        <f t="shared" ref="T20:T34" si="12">D20*I20</f>
        <v>7234.5</v>
      </c>
      <c r="U20" s="23">
        <f t="shared" ref="U20:U34" si="13">E20*I20</f>
        <v>7812</v>
      </c>
      <c r="V20" s="23">
        <f t="shared" ref="V20:V34" si="14">I20*Q20</f>
        <v>6825</v>
      </c>
    </row>
    <row r="21" spans="1:22" ht="41.4" x14ac:dyDescent="0.3">
      <c r="A21" s="51">
        <v>14</v>
      </c>
      <c r="B21" s="53" t="s">
        <v>48</v>
      </c>
      <c r="C21" s="52">
        <v>69.930000000000007</v>
      </c>
      <c r="D21" s="29">
        <v>74.13</v>
      </c>
      <c r="E21" s="29">
        <v>80.06</v>
      </c>
      <c r="F21" s="28"/>
      <c r="G21" s="28"/>
      <c r="H21" s="30">
        <f t="shared" si="0"/>
        <v>224.12</v>
      </c>
      <c r="I21" s="54">
        <v>180</v>
      </c>
      <c r="J21" s="31">
        <v>3</v>
      </c>
      <c r="K21" s="11">
        <f t="shared" si="1"/>
        <v>74.709999999999994</v>
      </c>
      <c r="L21" s="11">
        <f t="shared" si="2"/>
        <v>5.09</v>
      </c>
      <c r="M21" s="13">
        <f t="shared" si="3"/>
        <v>6.8099999999999994E-2</v>
      </c>
      <c r="N21" s="11">
        <f t="shared" si="4"/>
        <v>13447.2</v>
      </c>
      <c r="O21" s="11" t="s">
        <v>27</v>
      </c>
      <c r="P21" s="11" t="s">
        <v>27</v>
      </c>
      <c r="Q21" s="22">
        <f t="shared" si="9"/>
        <v>69.930000000000007</v>
      </c>
      <c r="R21" s="21">
        <f t="shared" si="10"/>
        <v>12587.4</v>
      </c>
      <c r="S21" s="23">
        <f t="shared" si="11"/>
        <v>12587.4</v>
      </c>
      <c r="T21" s="23">
        <f t="shared" si="12"/>
        <v>13343.4</v>
      </c>
      <c r="U21" s="23">
        <f t="shared" si="13"/>
        <v>14410.8</v>
      </c>
      <c r="V21" s="23">
        <f t="shared" si="14"/>
        <v>12587.4</v>
      </c>
    </row>
    <row r="22" spans="1:22" ht="41.4" x14ac:dyDescent="0.3">
      <c r="A22" s="51">
        <v>15</v>
      </c>
      <c r="B22" s="53" t="s">
        <v>49</v>
      </c>
      <c r="C22" s="52">
        <v>83.19</v>
      </c>
      <c r="D22" s="29">
        <v>88.18</v>
      </c>
      <c r="E22" s="29">
        <v>95.23</v>
      </c>
      <c r="F22" s="28"/>
      <c r="G22" s="28"/>
      <c r="H22" s="30">
        <f t="shared" si="0"/>
        <v>266.60000000000002</v>
      </c>
      <c r="I22" s="54">
        <v>100</v>
      </c>
      <c r="J22" s="31">
        <v>3</v>
      </c>
      <c r="K22" s="11">
        <f t="shared" si="1"/>
        <v>88.87</v>
      </c>
      <c r="L22" s="11">
        <f t="shared" si="2"/>
        <v>6.05</v>
      </c>
      <c r="M22" s="13">
        <f t="shared" si="3"/>
        <v>6.8099999999999994E-2</v>
      </c>
      <c r="N22" s="11">
        <f t="shared" si="4"/>
        <v>8886.67</v>
      </c>
      <c r="O22" s="11" t="s">
        <v>27</v>
      </c>
      <c r="P22" s="11" t="s">
        <v>27</v>
      </c>
      <c r="Q22" s="22">
        <f t="shared" si="9"/>
        <v>83.19</v>
      </c>
      <c r="R22" s="21">
        <f t="shared" si="10"/>
        <v>8319</v>
      </c>
      <c r="S22" s="23">
        <f t="shared" si="11"/>
        <v>8319</v>
      </c>
      <c r="T22" s="23">
        <f t="shared" si="12"/>
        <v>8818</v>
      </c>
      <c r="U22" s="23">
        <f t="shared" si="13"/>
        <v>9523</v>
      </c>
      <c r="V22" s="23">
        <f t="shared" si="14"/>
        <v>8319</v>
      </c>
    </row>
    <row r="23" spans="1:22" ht="55.2" x14ac:dyDescent="0.3">
      <c r="A23" s="51">
        <v>16</v>
      </c>
      <c r="B23" s="53" t="s">
        <v>50</v>
      </c>
      <c r="C23" s="52">
        <v>230.68</v>
      </c>
      <c r="D23" s="29">
        <v>244.52</v>
      </c>
      <c r="E23" s="29">
        <v>264.08</v>
      </c>
      <c r="F23" s="28"/>
      <c r="G23" s="28"/>
      <c r="H23" s="30">
        <f t="shared" si="0"/>
        <v>739.28</v>
      </c>
      <c r="I23" s="54">
        <v>50</v>
      </c>
      <c r="J23" s="31">
        <v>3</v>
      </c>
      <c r="K23" s="11">
        <f t="shared" si="1"/>
        <v>246.43</v>
      </c>
      <c r="L23" s="11">
        <f t="shared" si="2"/>
        <v>16.78</v>
      </c>
      <c r="M23" s="13">
        <f t="shared" si="3"/>
        <v>6.8099999999999994E-2</v>
      </c>
      <c r="N23" s="11">
        <f t="shared" si="4"/>
        <v>12321.33</v>
      </c>
      <c r="O23" s="11" t="s">
        <v>27</v>
      </c>
      <c r="P23" s="11" t="s">
        <v>27</v>
      </c>
      <c r="Q23" s="22">
        <f t="shared" si="9"/>
        <v>230.68</v>
      </c>
      <c r="R23" s="21">
        <f t="shared" si="10"/>
        <v>11534</v>
      </c>
      <c r="S23" s="23">
        <f t="shared" si="11"/>
        <v>11534</v>
      </c>
      <c r="T23" s="23">
        <f t="shared" si="12"/>
        <v>12226</v>
      </c>
      <c r="U23" s="23">
        <f t="shared" si="13"/>
        <v>13204</v>
      </c>
      <c r="V23" s="23">
        <f t="shared" si="14"/>
        <v>11534</v>
      </c>
    </row>
    <row r="24" spans="1:22" ht="55.2" x14ac:dyDescent="0.3">
      <c r="A24" s="51">
        <v>17</v>
      </c>
      <c r="B24" s="53" t="s">
        <v>51</v>
      </c>
      <c r="C24" s="52">
        <v>539.99</v>
      </c>
      <c r="D24" s="29">
        <v>572.39</v>
      </c>
      <c r="E24" s="29">
        <v>618.17999999999995</v>
      </c>
      <c r="F24" s="28"/>
      <c r="G24" s="28"/>
      <c r="H24" s="30">
        <f t="shared" si="0"/>
        <v>1730.56</v>
      </c>
      <c r="I24" s="54">
        <v>46</v>
      </c>
      <c r="J24" s="31">
        <v>3</v>
      </c>
      <c r="K24" s="11">
        <f t="shared" si="1"/>
        <v>576.85</v>
      </c>
      <c r="L24" s="11">
        <f t="shared" si="2"/>
        <v>39.29</v>
      </c>
      <c r="M24" s="13">
        <f t="shared" si="3"/>
        <v>6.8099999999999994E-2</v>
      </c>
      <c r="N24" s="11">
        <f t="shared" si="4"/>
        <v>26535.25</v>
      </c>
      <c r="O24" s="11" t="s">
        <v>27</v>
      </c>
      <c r="P24" s="11" t="s">
        <v>27</v>
      </c>
      <c r="Q24" s="22">
        <f t="shared" si="9"/>
        <v>539.99</v>
      </c>
      <c r="R24" s="21">
        <f t="shared" si="10"/>
        <v>24839.54</v>
      </c>
      <c r="S24" s="23">
        <f t="shared" si="11"/>
        <v>24839.54</v>
      </c>
      <c r="T24" s="23">
        <f t="shared" si="12"/>
        <v>26329.94</v>
      </c>
      <c r="U24" s="23">
        <f t="shared" si="13"/>
        <v>28436.28</v>
      </c>
      <c r="V24" s="23">
        <f t="shared" si="14"/>
        <v>24839.54</v>
      </c>
    </row>
    <row r="25" spans="1:22" ht="41.4" x14ac:dyDescent="0.3">
      <c r="A25" s="51">
        <v>18</v>
      </c>
      <c r="B25" s="53" t="s">
        <v>52</v>
      </c>
      <c r="C25" s="52">
        <v>88.26</v>
      </c>
      <c r="D25" s="29">
        <v>93.56</v>
      </c>
      <c r="E25" s="29">
        <v>101.04</v>
      </c>
      <c r="F25" s="28"/>
      <c r="G25" s="28"/>
      <c r="H25" s="30">
        <f t="shared" si="0"/>
        <v>282.86</v>
      </c>
      <c r="I25" s="54">
        <v>40</v>
      </c>
      <c r="J25" s="31">
        <v>3</v>
      </c>
      <c r="K25" s="11">
        <f t="shared" si="1"/>
        <v>94.29</v>
      </c>
      <c r="L25" s="11">
        <f t="shared" si="2"/>
        <v>6.42</v>
      </c>
      <c r="M25" s="13">
        <f t="shared" si="3"/>
        <v>6.8099999999999994E-2</v>
      </c>
      <c r="N25" s="11">
        <f t="shared" si="4"/>
        <v>3771.47</v>
      </c>
      <c r="O25" s="11" t="s">
        <v>27</v>
      </c>
      <c r="P25" s="11" t="s">
        <v>27</v>
      </c>
      <c r="Q25" s="22">
        <f t="shared" si="9"/>
        <v>88.26</v>
      </c>
      <c r="R25" s="21">
        <f t="shared" si="10"/>
        <v>3530.4</v>
      </c>
      <c r="S25" s="23">
        <f t="shared" si="11"/>
        <v>3530.4</v>
      </c>
      <c r="T25" s="23">
        <f t="shared" si="12"/>
        <v>3742.4</v>
      </c>
      <c r="U25" s="23">
        <f t="shared" si="13"/>
        <v>4041.6</v>
      </c>
      <c r="V25" s="23">
        <f t="shared" si="14"/>
        <v>3530.4</v>
      </c>
    </row>
    <row r="26" spans="1:22" ht="27.6" x14ac:dyDescent="0.3">
      <c r="A26" s="51">
        <v>19</v>
      </c>
      <c r="B26" s="53" t="s">
        <v>53</v>
      </c>
      <c r="C26" s="52">
        <v>200.83</v>
      </c>
      <c r="D26" s="29">
        <v>212.88</v>
      </c>
      <c r="E26" s="29">
        <v>229.91</v>
      </c>
      <c r="F26" s="28"/>
      <c r="G26" s="28"/>
      <c r="H26" s="30">
        <f t="shared" si="0"/>
        <v>643.62</v>
      </c>
      <c r="I26" s="54">
        <v>10</v>
      </c>
      <c r="J26" s="31">
        <v>3</v>
      </c>
      <c r="K26" s="11">
        <f t="shared" si="1"/>
        <v>214.54</v>
      </c>
      <c r="L26" s="11">
        <f t="shared" si="2"/>
        <v>14.61</v>
      </c>
      <c r="M26" s="13">
        <f t="shared" si="3"/>
        <v>6.8099999999999994E-2</v>
      </c>
      <c r="N26" s="11">
        <f t="shared" si="4"/>
        <v>2145.4</v>
      </c>
      <c r="O26" s="11" t="s">
        <v>27</v>
      </c>
      <c r="P26" s="11" t="s">
        <v>27</v>
      </c>
      <c r="Q26" s="22">
        <f t="shared" si="9"/>
        <v>200.83</v>
      </c>
      <c r="R26" s="21">
        <f t="shared" si="10"/>
        <v>2008.3</v>
      </c>
      <c r="S26" s="23">
        <f t="shared" si="11"/>
        <v>2008.3</v>
      </c>
      <c r="T26" s="23">
        <f t="shared" si="12"/>
        <v>2128.8000000000002</v>
      </c>
      <c r="U26" s="23">
        <f t="shared" si="13"/>
        <v>2299.1</v>
      </c>
      <c r="V26" s="23">
        <f t="shared" si="14"/>
        <v>2008.3</v>
      </c>
    </row>
    <row r="27" spans="1:22" ht="27.6" x14ac:dyDescent="0.3">
      <c r="A27" s="51">
        <v>20</v>
      </c>
      <c r="B27" s="53" t="s">
        <v>54</v>
      </c>
      <c r="C27" s="52">
        <v>25.38</v>
      </c>
      <c r="D27" s="29">
        <v>26.9</v>
      </c>
      <c r="E27" s="29">
        <v>29.05</v>
      </c>
      <c r="F27" s="28"/>
      <c r="G27" s="28"/>
      <c r="H27" s="30">
        <f t="shared" si="0"/>
        <v>81.33</v>
      </c>
      <c r="I27" s="54">
        <v>40</v>
      </c>
      <c r="J27" s="31">
        <v>3</v>
      </c>
      <c r="K27" s="11">
        <f t="shared" si="1"/>
        <v>27.11</v>
      </c>
      <c r="L27" s="11">
        <f t="shared" si="2"/>
        <v>1.84</v>
      </c>
      <c r="M27" s="13">
        <f t="shared" si="3"/>
        <v>6.7900000000000002E-2</v>
      </c>
      <c r="N27" s="11">
        <f t="shared" si="4"/>
        <v>1084.4000000000001</v>
      </c>
      <c r="O27" s="11" t="s">
        <v>27</v>
      </c>
      <c r="P27" s="11" t="s">
        <v>27</v>
      </c>
      <c r="Q27" s="22">
        <f t="shared" si="9"/>
        <v>25.38</v>
      </c>
      <c r="R27" s="21">
        <f t="shared" si="10"/>
        <v>1015.2</v>
      </c>
      <c r="S27" s="23">
        <f t="shared" si="11"/>
        <v>1015.2</v>
      </c>
      <c r="T27" s="23">
        <f t="shared" si="12"/>
        <v>1076</v>
      </c>
      <c r="U27" s="23">
        <f t="shared" si="13"/>
        <v>1162</v>
      </c>
      <c r="V27" s="23">
        <f t="shared" si="14"/>
        <v>1015.2</v>
      </c>
    </row>
    <row r="28" spans="1:22" ht="55.2" x14ac:dyDescent="0.3">
      <c r="A28" s="51">
        <v>21</v>
      </c>
      <c r="B28" s="53" t="s">
        <v>55</v>
      </c>
      <c r="C28" s="52">
        <v>80.61</v>
      </c>
      <c r="D28" s="29">
        <v>85.45</v>
      </c>
      <c r="E28" s="29">
        <v>92.29</v>
      </c>
      <c r="F28" s="28"/>
      <c r="G28" s="28"/>
      <c r="H28" s="30">
        <f t="shared" si="0"/>
        <v>258.35000000000002</v>
      </c>
      <c r="I28" s="54">
        <v>45</v>
      </c>
      <c r="J28" s="31">
        <v>3</v>
      </c>
      <c r="K28" s="11">
        <f t="shared" si="1"/>
        <v>86.12</v>
      </c>
      <c r="L28" s="11">
        <f t="shared" si="2"/>
        <v>5.87</v>
      </c>
      <c r="M28" s="13">
        <f t="shared" si="3"/>
        <v>6.8199999999999997E-2</v>
      </c>
      <c r="N28" s="11">
        <f t="shared" si="4"/>
        <v>3875.25</v>
      </c>
      <c r="O28" s="11" t="s">
        <v>27</v>
      </c>
      <c r="P28" s="11" t="s">
        <v>27</v>
      </c>
      <c r="Q28" s="22">
        <f t="shared" si="9"/>
        <v>80.61</v>
      </c>
      <c r="R28" s="21">
        <f t="shared" si="10"/>
        <v>3627.45</v>
      </c>
      <c r="S28" s="23">
        <f t="shared" si="11"/>
        <v>3627.45</v>
      </c>
      <c r="T28" s="23">
        <f t="shared" si="12"/>
        <v>3845.25</v>
      </c>
      <c r="U28" s="23">
        <f t="shared" si="13"/>
        <v>4153.05</v>
      </c>
      <c r="V28" s="23">
        <f t="shared" si="14"/>
        <v>3627.45</v>
      </c>
    </row>
    <row r="29" spans="1:22" ht="41.4" x14ac:dyDescent="0.3">
      <c r="A29" s="51">
        <v>22</v>
      </c>
      <c r="B29" s="53" t="s">
        <v>56</v>
      </c>
      <c r="C29" s="52">
        <v>1953.91</v>
      </c>
      <c r="D29" s="29">
        <v>2071.14</v>
      </c>
      <c r="E29" s="29">
        <v>2236.83</v>
      </c>
      <c r="F29" s="28"/>
      <c r="G29" s="28"/>
      <c r="H29" s="30">
        <f t="shared" si="0"/>
        <v>6261.88</v>
      </c>
      <c r="I29" s="54">
        <v>3</v>
      </c>
      <c r="J29" s="31">
        <v>3</v>
      </c>
      <c r="K29" s="11">
        <f t="shared" si="1"/>
        <v>2087.29</v>
      </c>
      <c r="L29" s="11">
        <f t="shared" si="2"/>
        <v>142.15</v>
      </c>
      <c r="M29" s="13">
        <f t="shared" si="3"/>
        <v>6.8099999999999994E-2</v>
      </c>
      <c r="N29" s="11">
        <f t="shared" si="4"/>
        <v>6261.88</v>
      </c>
      <c r="O29" s="11" t="s">
        <v>27</v>
      </c>
      <c r="P29" s="11" t="s">
        <v>27</v>
      </c>
      <c r="Q29" s="22">
        <f t="shared" si="9"/>
        <v>1953.91</v>
      </c>
      <c r="R29" s="21">
        <f t="shared" si="10"/>
        <v>5861.73</v>
      </c>
      <c r="S29" s="23">
        <f t="shared" si="11"/>
        <v>5861.73</v>
      </c>
      <c r="T29" s="23">
        <f t="shared" si="12"/>
        <v>6213.42</v>
      </c>
      <c r="U29" s="23">
        <f t="shared" si="13"/>
        <v>6710.49</v>
      </c>
      <c r="V29" s="23">
        <f t="shared" si="14"/>
        <v>5861.73</v>
      </c>
    </row>
    <row r="30" spans="1:22" ht="55.2" x14ac:dyDescent="0.3">
      <c r="A30" s="51">
        <v>23</v>
      </c>
      <c r="B30" s="53" t="s">
        <v>61</v>
      </c>
      <c r="C30" s="52">
        <v>2.69</v>
      </c>
      <c r="D30" s="29">
        <v>2.85</v>
      </c>
      <c r="E30" s="29">
        <v>3.08</v>
      </c>
      <c r="F30" s="28"/>
      <c r="G30" s="28"/>
      <c r="H30" s="30">
        <f t="shared" si="0"/>
        <v>8.6199999999999992</v>
      </c>
      <c r="I30" s="54">
        <v>8000</v>
      </c>
      <c r="J30" s="31">
        <v>3</v>
      </c>
      <c r="K30" s="11">
        <f t="shared" si="1"/>
        <v>2.87</v>
      </c>
      <c r="L30" s="11">
        <f t="shared" si="2"/>
        <v>0.2</v>
      </c>
      <c r="M30" s="13">
        <f t="shared" si="3"/>
        <v>6.9699999999999998E-2</v>
      </c>
      <c r="N30" s="11">
        <f t="shared" si="4"/>
        <v>22986.67</v>
      </c>
      <c r="O30" s="11" t="s">
        <v>27</v>
      </c>
      <c r="P30" s="11" t="s">
        <v>27</v>
      </c>
      <c r="Q30" s="22">
        <f t="shared" si="9"/>
        <v>2.69</v>
      </c>
      <c r="R30" s="21">
        <f t="shared" si="10"/>
        <v>21520</v>
      </c>
      <c r="S30" s="23">
        <f t="shared" si="11"/>
        <v>21520</v>
      </c>
      <c r="T30" s="23">
        <f t="shared" si="12"/>
        <v>22800</v>
      </c>
      <c r="U30" s="23">
        <f t="shared" si="13"/>
        <v>24640</v>
      </c>
      <c r="V30" s="23">
        <f t="shared" si="14"/>
        <v>21520</v>
      </c>
    </row>
    <row r="31" spans="1:22" ht="55.2" x14ac:dyDescent="0.3">
      <c r="A31" s="51">
        <v>24</v>
      </c>
      <c r="B31" s="53" t="s">
        <v>57</v>
      </c>
      <c r="C31" s="52">
        <v>222.54</v>
      </c>
      <c r="D31" s="29">
        <v>235.89</v>
      </c>
      <c r="E31" s="29">
        <v>254.76</v>
      </c>
      <c r="F31" s="28"/>
      <c r="G31" s="28"/>
      <c r="H31" s="30">
        <f t="shared" si="0"/>
        <v>713.19</v>
      </c>
      <c r="I31" s="54">
        <v>100</v>
      </c>
      <c r="J31" s="31">
        <v>3</v>
      </c>
      <c r="K31" s="11">
        <f t="shared" si="1"/>
        <v>237.73</v>
      </c>
      <c r="L31" s="11">
        <f t="shared" si="2"/>
        <v>16.190000000000001</v>
      </c>
      <c r="M31" s="13">
        <f t="shared" si="3"/>
        <v>6.8099999999999994E-2</v>
      </c>
      <c r="N31" s="11">
        <f t="shared" si="4"/>
        <v>23773</v>
      </c>
      <c r="O31" s="11" t="s">
        <v>27</v>
      </c>
      <c r="P31" s="11" t="s">
        <v>27</v>
      </c>
      <c r="Q31" s="22">
        <f t="shared" si="9"/>
        <v>222.54</v>
      </c>
      <c r="R31" s="21">
        <f t="shared" si="10"/>
        <v>22254</v>
      </c>
      <c r="S31" s="23">
        <f t="shared" si="11"/>
        <v>22254</v>
      </c>
      <c r="T31" s="23">
        <f t="shared" si="12"/>
        <v>23589</v>
      </c>
      <c r="U31" s="23">
        <f t="shared" si="13"/>
        <v>25476</v>
      </c>
      <c r="V31" s="23">
        <f t="shared" si="14"/>
        <v>22254</v>
      </c>
    </row>
    <row r="32" spans="1:22" ht="41.4" x14ac:dyDescent="0.3">
      <c r="A32" s="51">
        <v>25</v>
      </c>
      <c r="B32" s="53" t="s">
        <v>58</v>
      </c>
      <c r="C32" s="52">
        <v>422.3</v>
      </c>
      <c r="D32" s="29">
        <v>447.64</v>
      </c>
      <c r="E32" s="29">
        <v>483.45</v>
      </c>
      <c r="F32" s="28"/>
      <c r="G32" s="28"/>
      <c r="H32" s="30">
        <f t="shared" si="0"/>
        <v>1353.39</v>
      </c>
      <c r="I32" s="54">
        <v>20</v>
      </c>
      <c r="J32" s="31">
        <v>3</v>
      </c>
      <c r="K32" s="11">
        <f t="shared" ref="K32:K33" si="15">AVERAGE(C32:G32)</f>
        <v>451.13</v>
      </c>
      <c r="L32" s="11">
        <f t="shared" ref="L32:L33" si="16">STDEV(C32:G32)</f>
        <v>30.72</v>
      </c>
      <c r="M32" s="13">
        <f t="shared" ref="M32:M33" si="17">L32/K32</f>
        <v>6.8099999999999994E-2</v>
      </c>
      <c r="N32" s="11">
        <f t="shared" ref="N32:N33" si="18">(I32/J32)*(C32+D32+E32+F32+G32)</f>
        <v>9022.6</v>
      </c>
      <c r="O32" s="11" t="s">
        <v>27</v>
      </c>
      <c r="P32" s="11" t="s">
        <v>27</v>
      </c>
      <c r="Q32" s="22">
        <f t="shared" ref="Q32:Q33" si="19">MIN(C32:G32,O32)</f>
        <v>422.3</v>
      </c>
      <c r="R32" s="21">
        <f t="shared" ref="R32:R33" si="20">Q32*I32</f>
        <v>8446</v>
      </c>
      <c r="S32" s="23">
        <f t="shared" ref="S32:S33" si="21">C32*I32</f>
        <v>8446</v>
      </c>
      <c r="T32" s="23">
        <f t="shared" ref="T32:T33" si="22">D32*I32</f>
        <v>8952.7999999999993</v>
      </c>
      <c r="U32" s="23">
        <f t="shared" ref="U32:U33" si="23">E32*I32</f>
        <v>9669</v>
      </c>
      <c r="V32" s="23">
        <f t="shared" ref="V32:V33" si="24">I32*Q32</f>
        <v>8446</v>
      </c>
    </row>
    <row r="33" spans="1:22" ht="27.6" x14ac:dyDescent="0.3">
      <c r="A33" s="51">
        <v>26</v>
      </c>
      <c r="B33" s="53" t="s">
        <v>59</v>
      </c>
      <c r="C33" s="52">
        <v>127</v>
      </c>
      <c r="D33" s="29">
        <v>134.62</v>
      </c>
      <c r="E33" s="29">
        <v>145.38999999999999</v>
      </c>
      <c r="F33" s="28"/>
      <c r="G33" s="28"/>
      <c r="H33" s="30">
        <f t="shared" si="0"/>
        <v>407.01</v>
      </c>
      <c r="I33" s="54">
        <v>20</v>
      </c>
      <c r="J33" s="31">
        <v>3</v>
      </c>
      <c r="K33" s="11">
        <f t="shared" si="15"/>
        <v>135.66999999999999</v>
      </c>
      <c r="L33" s="11">
        <f t="shared" si="16"/>
        <v>9.24</v>
      </c>
      <c r="M33" s="13">
        <f t="shared" si="17"/>
        <v>6.8099999999999994E-2</v>
      </c>
      <c r="N33" s="11">
        <f t="shared" si="18"/>
        <v>2713.4</v>
      </c>
      <c r="O33" s="11" t="s">
        <v>27</v>
      </c>
      <c r="P33" s="11" t="s">
        <v>27</v>
      </c>
      <c r="Q33" s="22">
        <f t="shared" si="19"/>
        <v>127</v>
      </c>
      <c r="R33" s="21">
        <f t="shared" si="20"/>
        <v>2540</v>
      </c>
      <c r="S33" s="23">
        <f t="shared" si="21"/>
        <v>2540</v>
      </c>
      <c r="T33" s="23">
        <f t="shared" si="22"/>
        <v>2692.4</v>
      </c>
      <c r="U33" s="23">
        <f t="shared" si="23"/>
        <v>2907.8</v>
      </c>
      <c r="V33" s="23">
        <f t="shared" si="24"/>
        <v>2540</v>
      </c>
    </row>
    <row r="34" spans="1:22" ht="55.2" x14ac:dyDescent="0.3">
      <c r="A34" s="51">
        <v>27</v>
      </c>
      <c r="B34" s="53" t="s">
        <v>60</v>
      </c>
      <c r="C34" s="52">
        <v>340</v>
      </c>
      <c r="D34" s="29">
        <v>360.4</v>
      </c>
      <c r="E34" s="29">
        <v>389.23</v>
      </c>
      <c r="F34" s="28"/>
      <c r="G34" s="28"/>
      <c r="H34" s="30">
        <f t="shared" si="0"/>
        <v>1089.6300000000001</v>
      </c>
      <c r="I34" s="54">
        <v>40</v>
      </c>
      <c r="J34" s="31">
        <v>3</v>
      </c>
      <c r="K34" s="11">
        <f t="shared" si="1"/>
        <v>363.21</v>
      </c>
      <c r="L34" s="11">
        <f t="shared" si="2"/>
        <v>24.74</v>
      </c>
      <c r="M34" s="13">
        <f t="shared" si="3"/>
        <v>6.8099999999999994E-2</v>
      </c>
      <c r="N34" s="11">
        <f t="shared" si="4"/>
        <v>14528.4</v>
      </c>
      <c r="O34" s="11" t="s">
        <v>27</v>
      </c>
      <c r="P34" s="11" t="s">
        <v>27</v>
      </c>
      <c r="Q34" s="22">
        <f t="shared" si="9"/>
        <v>340</v>
      </c>
      <c r="R34" s="21">
        <f t="shared" si="10"/>
        <v>13600</v>
      </c>
      <c r="S34" s="23">
        <f t="shared" si="11"/>
        <v>13600</v>
      </c>
      <c r="T34" s="23">
        <f t="shared" si="12"/>
        <v>14416</v>
      </c>
      <c r="U34" s="23">
        <f t="shared" si="13"/>
        <v>15569.2</v>
      </c>
      <c r="V34" s="23">
        <f t="shared" si="14"/>
        <v>13600</v>
      </c>
    </row>
    <row r="35" spans="1:22" ht="15.6" x14ac:dyDescent="0.3">
      <c r="A35" s="33"/>
      <c r="B35" s="34"/>
      <c r="C35" s="34"/>
      <c r="D35" s="34"/>
      <c r="E35" s="34"/>
      <c r="F35" s="34"/>
      <c r="G35" s="35"/>
      <c r="H35" s="35"/>
      <c r="I35" s="34"/>
      <c r="J35" s="35"/>
      <c r="K35" s="35"/>
      <c r="L35" s="35"/>
      <c r="M35" s="7"/>
      <c r="N35" s="8">
        <f>SUM(N19:N34)</f>
        <v>180071.75</v>
      </c>
      <c r="O35" s="36" t="s">
        <v>21</v>
      </c>
      <c r="P35" s="37"/>
      <c r="Q35" s="37"/>
      <c r="R35" s="8">
        <f>SUM(R8:R34)</f>
        <v>305796.81</v>
      </c>
      <c r="S35" s="8">
        <f>SUM(S8:S34)</f>
        <v>305796.81</v>
      </c>
      <c r="T35" s="8">
        <f>SUM(T8:T34)</f>
        <v>324135.08</v>
      </c>
      <c r="U35" s="8">
        <f>SUM(U8:U34)</f>
        <v>350081.78</v>
      </c>
      <c r="V35" s="8">
        <f>SUM(V8:V34)</f>
        <v>305796.81</v>
      </c>
    </row>
    <row r="36" spans="1:22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2"/>
      <c r="L36" s="1"/>
      <c r="M36" s="1"/>
      <c r="N36" s="2"/>
    </row>
    <row r="37" spans="1:22" x14ac:dyDescent="0.3">
      <c r="A37" s="1"/>
      <c r="B37" s="38" t="s">
        <v>23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22" ht="15" x14ac:dyDescent="0.3">
      <c r="A38" s="16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</row>
    <row r="39" spans="1:22" ht="15" x14ac:dyDescent="0.3">
      <c r="A39" s="16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</row>
    <row r="40" spans="1:22" ht="15" x14ac:dyDescent="0.3">
      <c r="A40" s="16"/>
      <c r="B40" s="16"/>
      <c r="C40" s="16"/>
      <c r="D40" s="16"/>
      <c r="E40" s="16"/>
      <c r="F40" s="16"/>
      <c r="G40" s="17"/>
      <c r="O40" s="19"/>
    </row>
    <row r="41" spans="1:22" x14ac:dyDescent="0.3">
      <c r="B41" s="15" t="s">
        <v>24</v>
      </c>
      <c r="J41" s="15"/>
      <c r="K41" s="15" t="s">
        <v>26</v>
      </c>
      <c r="L41" s="15"/>
      <c r="M41" s="15"/>
      <c r="O41" s="19"/>
    </row>
    <row r="42" spans="1:22" x14ac:dyDescent="0.3">
      <c r="B42" s="15" t="s">
        <v>25</v>
      </c>
    </row>
    <row r="43" spans="1:22" x14ac:dyDescent="0.3">
      <c r="B43" s="18">
        <v>79210942051</v>
      </c>
      <c r="O43" s="19"/>
    </row>
  </sheetData>
  <mergeCells count="14">
    <mergeCell ref="O5:R5"/>
    <mergeCell ref="A35:L35"/>
    <mergeCell ref="O35:Q35"/>
    <mergeCell ref="B37:R39"/>
    <mergeCell ref="A1:N1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39370078740157483" right="0.39370078740157483" top="0.19685039370078741" bottom="0.19685039370078741" header="0" footer="0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2024-05-21T13:08:30Z</cp:lastPrinted>
  <dcterms:created xsi:type="dcterms:W3CDTF">2011-08-15T06:57:36Z</dcterms:created>
  <dcterms:modified xsi:type="dcterms:W3CDTF">2024-07-09T12:28:26Z</dcterms:modified>
</cp:coreProperties>
</file>