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4" i="1"/>
  <c r="J53"/>
  <c r="J52"/>
  <c r="H55"/>
  <c r="H54"/>
  <c r="H53"/>
  <c r="M43"/>
  <c r="I43"/>
  <c r="M42"/>
  <c r="I42"/>
  <c r="I44" s="1"/>
  <c r="M40"/>
  <c r="I40"/>
  <c r="M25"/>
  <c r="M24"/>
  <c r="M23"/>
  <c r="M22"/>
  <c r="M21"/>
  <c r="M17"/>
  <c r="M18"/>
  <c r="M16"/>
  <c r="M15"/>
  <c r="M14"/>
  <c r="M13"/>
  <c r="M9"/>
  <c r="M10"/>
  <c r="M11"/>
  <c r="M12"/>
  <c r="M8"/>
  <c r="M6"/>
  <c r="M5"/>
  <c r="O63"/>
  <c r="O64"/>
  <c r="O65"/>
  <c r="I63"/>
  <c r="I64"/>
  <c r="I65"/>
  <c r="H63"/>
  <c r="M63" s="1"/>
  <c r="H64"/>
  <c r="H65"/>
  <c r="M65" s="1"/>
  <c r="D63"/>
  <c r="D64"/>
  <c r="D65"/>
  <c r="C64"/>
  <c r="C65"/>
  <c r="A64"/>
  <c r="A65"/>
  <c r="D53"/>
  <c r="D54"/>
  <c r="D55"/>
  <c r="C53"/>
  <c r="C54"/>
  <c r="C55"/>
  <c r="B54"/>
  <c r="B64" s="1"/>
  <c r="B55"/>
  <c r="B65" s="1"/>
  <c r="A54"/>
  <c r="A55"/>
  <c r="B47"/>
  <c r="C47"/>
  <c r="H47"/>
  <c r="H45"/>
  <c r="H42"/>
  <c r="H40"/>
  <c r="C45"/>
  <c r="B45"/>
  <c r="I9" i="2" l="1"/>
  <c r="I8"/>
  <c r="I7"/>
  <c r="I6"/>
  <c r="I5"/>
  <c r="I4"/>
  <c r="I3"/>
  <c r="M20" i="1"/>
  <c r="R34" l="1"/>
  <c r="L34"/>
  <c r="J34"/>
  <c r="H34"/>
  <c r="M34" s="1"/>
  <c r="L55" s="1"/>
  <c r="R33"/>
  <c r="L33"/>
  <c r="J33"/>
  <c r="H33"/>
  <c r="M33" s="1"/>
  <c r="L54" s="1"/>
  <c r="B68"/>
  <c r="C61" l="1"/>
  <c r="C51"/>
  <c r="I41" l="1"/>
  <c r="O62" l="1"/>
  <c r="I62"/>
  <c r="H62"/>
  <c r="M62" s="1"/>
  <c r="D62"/>
  <c r="C62"/>
  <c r="C63"/>
  <c r="A62"/>
  <c r="A63"/>
  <c r="D52"/>
  <c r="M66" l="1"/>
  <c r="C52"/>
  <c r="B52"/>
  <c r="B62" s="1"/>
  <c r="B53"/>
  <c r="B63" s="1"/>
  <c r="A52" l="1"/>
  <c r="A53"/>
  <c r="C42" l="1"/>
  <c r="C40"/>
  <c r="B42"/>
  <c r="B40"/>
  <c r="R31" l="1"/>
  <c r="R32"/>
  <c r="L31"/>
  <c r="L32"/>
  <c r="J31"/>
  <c r="J32"/>
  <c r="H31"/>
  <c r="M31" s="1"/>
  <c r="L52" s="1"/>
  <c r="H32"/>
  <c r="M32" s="1"/>
  <c r="L53" s="1"/>
</calcChain>
</file>

<file path=xl/sharedStrings.xml><?xml version="1.0" encoding="utf-8"?>
<sst xmlns="http://schemas.openxmlformats.org/spreadsheetml/2006/main" count="266" uniqueCount="189">
  <si>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</si>
  <si>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</si>
  <si>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</si>
  <si>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</si>
  <si>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</si>
  <si>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</si>
  <si>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</si>
  <si>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</si>
  <si>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</si>
  <si>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</si>
  <si>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</si>
  <si>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</si>
  <si>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</si>
  <si>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</si>
  <si>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</si>
  <si>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</si>
  <si>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</si>
  <si>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</si>
  <si>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</si>
  <si>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</si>
  <si>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</si>
  <si>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</si>
  <si>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</si>
  <si>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</si>
  <si>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</si>
  <si>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</si>
  <si>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</si>
  <si>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</si>
  <si>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</si>
  <si>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</si>
  <si>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</si>
  <si>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</si>
  <si>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</si>
  <si>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</si>
  <si>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</si>
  <si>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</si>
  <si>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</si>
  <si>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</si>
  <si>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</si>
  <si>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</si>
  <si>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</si>
  <si>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</si>
  <si>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</si>
  <si>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</si>
  <si>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</si>
  <si>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</si>
  <si>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</si>
  <si>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</si>
  <si>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</si>
  <si>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</si>
  <si>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</si>
  <si>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</si>
  <si>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</si>
  <si>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</si>
  <si>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</si>
  <si>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</si>
  <si>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</si>
  <si>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</si>
  <si>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</si>
  <si>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</si>
  <si>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</si>
  <si>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>Примечание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</si>
  <si>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</si>
  <si>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>см[3*];^мл</t>
  </si>
  <si>
    <t xml:space="preserve">Референтная цена
</t>
  </si>
  <si>
    <t>Нет</t>
  </si>
  <si>
    <t>мг</t>
  </si>
  <si>
    <t>ГИДРОКСИЗИН</t>
  </si>
  <si>
    <t>ТАБЛЕТКИ, ПОКРЫТЫЕ ОБОЛОЧКОЙ ; дозировка: 25 мг</t>
  </si>
  <si>
    <t>шт</t>
  </si>
  <si>
    <t>21.20.10.235-000061-1-00039-0000000000000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</si>
  <si>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15.05.2024)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</si>
  <si>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</si>
  <si>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</si>
  <si>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</si>
  <si>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</si>
  <si>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</si>
  <si>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Предельная цена руб. без НДС</t>
  </si>
  <si>
    <t>№ РУ</t>
  </si>
  <si>
    <t>Дата регистрации цены
(№ решения)</t>
  </si>
  <si>
    <t>Дата вступления в силу</t>
  </si>
  <si>
    <t xml:space="preserve">Вл.ЮСБ Фарма С.А., Бельгия (0403.096.168); Вып.к.Перв.Уп.Втор.Уп.Пр.ЮСБ Фарма С.А., Бельгия (0403.096.168); </t>
  </si>
  <si>
    <t>Атаракс, таблетки покрытые пленочной оболочкой, 25 мг, 25 шт. - блистеры (1)  - пачки картонные</t>
  </si>
  <si>
    <t>Гидроксизин</t>
  </si>
  <si>
    <t>Атаракс</t>
  </si>
  <si>
    <t>таблетки покрытые пленочной оболочкой, 25 мг, 25 шт. - блистеры (1)  - пачки картонные</t>
  </si>
  <si>
    <t>N05BB01</t>
  </si>
  <si>
    <t>П N011405/01</t>
  </si>
  <si>
    <t>26.01.2021 
 (20-4-4161603-ОПР-изм)</t>
  </si>
  <si>
    <t>таблетки, покрытые пленочной оболочкой, 25 мг, 20 шт. - контурная ячейковая  упаковка (1)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</si>
  <si>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</si>
  <si>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ЛП-№(004754)-(РГ-RU)</t>
  </si>
  <si>
    <t>24.04.2024 
25-7-4284520-изм</t>
  </si>
  <si>
    <t>таблетки, покрытые пленочной оболочкой, 25 мг, 10 шт - упаковки ячейковые контурные (2)  - пачки картонные</t>
  </si>
  <si>
    <t xml:space="preserve">Вл.Вып.к.Перв.Уп.Втор.Уп.Пр.Акционерное общество "Фармпроект" (АО "Фармпроект"), Россия (7801153192); </t>
  </si>
  <si>
    <t>ЛП-005924</t>
  </si>
  <si>
    <t>14.08.2020 
 329/20-20-ОПР</t>
  </si>
  <si>
    <t>Гидроксизин Канон</t>
  </si>
  <si>
    <t>таблетки покрытые пленочной оболочкой, 25 мг, 10 шт. - упаковки ячейковые контурные (2)  - пачки  картонные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</si>
  <si>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</si>
  <si>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ЛП-002566</t>
  </si>
  <si>
    <t>Атаракс®</t>
  </si>
  <si>
    <t>таблетки, покрытые пленочной оболочкой, 25 мг, 25 шт. - блистеры (1)  - пачки картонные</t>
  </si>
  <si>
    <t>ЛП-№(004181)-(РГ-RU)</t>
  </si>
  <si>
    <t>11.04.2024 
25-7-4279009-ОПР-изм</t>
  </si>
  <si>
    <t>Гидроксизин-ВЕРТЕКС</t>
  </si>
  <si>
    <t>таблетки, покрытые пленочной оболочкой, 25 мг, 15 шт. - упаковки ячейковые контурные (2)  - пачки картонные</t>
  </si>
  <si>
    <t xml:space="preserve">Вл.Вып.к.Перв.Уп.Втор.Уп.Пр.Акционерное общество "ВЕРТЕКС" (АО "ВЕРТЕКС"), Россия (7810180435); </t>
  </si>
  <si>
    <t>ЛП-006067</t>
  </si>
  <si>
    <t>таблетки, покрытые пленочной оболочкой, 25 мг, 25 шт. - упаковки ячейковые контурные (1)  - пачки картонные</t>
  </si>
  <si>
    <t>ЛП-007507</t>
  </si>
  <si>
    <t>15.12.2021 
1282/20-21</t>
  </si>
  <si>
    <t xml:space="preserve">П N011405/01
</t>
  </si>
  <si>
    <t xml:space="preserve">КП
Вх. № 172 От 09.07.24
</t>
  </si>
  <si>
    <t xml:space="preserve">КП
Вх. № 171 От 09.07.24
</t>
  </si>
  <si>
    <t xml:space="preserve">КП
Вх. № 173 От 09.07.24
</t>
  </si>
  <si>
    <t>ЛЕВОКАРНИТИН</t>
  </si>
  <si>
    <t>РАСТВОР ДЛЯ ВНУТРИВЕННОГО И ВНУТРИМЫШЕЧНОГО ВВЕДЕНИЯ ; дозировка: 100 мг/мл, 5 мл*</t>
  </si>
  <si>
    <t>21.20.10.110-000006-1-00051-0000000000000</t>
  </si>
  <si>
    <t>ИНОЗИН+НИКОТИНАМИД+РИБОФЛАВИН+ЯНТАРНАЯ КИСЛОТА</t>
  </si>
  <si>
    <t>РАСТВОР ДЛЯ ВНУТРИВЕННОГО ВВЕДЕНИЯ ; дозировка: 20 мг+10 мг+2 мг+100 мг/мл 10 мл*</t>
  </si>
  <si>
    <t>21.20.10.239-000025-1-00019-0000000000000</t>
  </si>
  <si>
    <t>АДЕМЕТИОНИН</t>
  </si>
  <si>
    <t>ЛИОФИЛИЗАТ ДЛЯ ПРИГОТОВЛЕНИЯ РАСТВОРА ДЛЯ ВНУТРИВЕННОГО И ВНУТРИМЫШЕЧНОГО ВВЕДЕНИЯ ; дозировка: 400 мг</t>
  </si>
  <si>
    <t>21.20.10.110-000008-1-00063-0000000000000</t>
  </si>
  <si>
    <t>Левокарнитин, РАСТВОР ДЛЯ ВНУТРИВЕННОГО И ВНУТРИМЫШЕЧНОГО ВВЕДЕНИЯ ; дозировка: 100 мг/мл, 5 мл*</t>
  </si>
  <si>
    <t xml:space="preserve">Вл.Вып.к.Перв.Уп.Втор.Уп.Пр.Общество с ограниченной ответственностью "Научно-технологическая фармацевтическая фирма "ПОЛИСАН" (ООО "НТФФ "ПОЛИСАН"), Россия (7805023934); </t>
  </si>
  <si>
    <t xml:space="preserve">Цитофлавин, раствор для внутривенного введения, 10 мл - ампулы (5) - пачки картонные </t>
  </si>
  <si>
    <t xml:space="preserve">ЛП-№(000973)-(РГ-RU) </t>
  </si>
  <si>
    <t xml:space="preserve">23.04.2024 528/20-24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</si>
  <si>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</si>
  <si>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Флатоцин солофарм, раствор для внутривенного введения, 10 мл - ампула (10) - пачка картонная </t>
  </si>
  <si>
    <t xml:space="preserve">ЛП-008602 </t>
  </si>
  <si>
    <t xml:space="preserve">07.02.2023 105/20-23 </t>
  </si>
  <si>
    <t xml:space="preserve">Вл.Вып.к.Перв.Уп.Втор.Уп.Пр.Общество с ограниченной ответственностью "ПСК Фарма" (ООО "ПСК Фарма"), Россия, Россия (5010048402); </t>
  </si>
  <si>
    <t xml:space="preserve">Адеметионин ПСК, лиофилизат для приготовления раствора для внутривенного и внутримышечного введения, 400 мг, 760 мг - флаконы (5) / в комплекте с растворителем (флаконы) 5 мл-5 шт. / - пачки картонные </t>
  </si>
  <si>
    <t xml:space="preserve">ЛП-№(005210)-(РГ-RU) </t>
  </si>
  <si>
    <t xml:space="preserve">01.07.2024 928/20-24 </t>
  </si>
  <si>
    <t xml:space="preserve">Вл.Вып.к.Перв.Уп.Втор.Уп.Пр.Общество с ограниченной ответственностью "ВЕРОФАРМ" (ООО "ВЕРОФАРМ"), Россия (5032048702); </t>
  </si>
  <si>
    <t xml:space="preserve">Гептор, лиофилизат для приготовления раствора для внутривенного и внутримышечного введения, 400 мг, - флаконы (5) / в комплекте с растворителем (ампулы) 5 мл -5 шт. / - пачки картонные </t>
  </si>
  <si>
    <t xml:space="preserve">ЛП-№(005256)-(РГ-RU) </t>
  </si>
  <si>
    <t xml:space="preserve">21.06.2024 25-7-4289537-изм </t>
  </si>
  <si>
    <t xml:space="preserve">Вл.Вып.к.Перв.Уп.Втор.Уп.Пр.Акционерное Общество "Биохимик" (АО "Биохимик"), Россия (1325030352); </t>
  </si>
  <si>
    <t xml:space="preserve">Адеметионин, лиофилизат для приготовления раствора для внутривенного и внутримышечного введения, 400 мг, - флакон (5) / в комплекте с растворителем (ампулы) 5 мл -5 шт. / - пачка картонная </t>
  </si>
  <si>
    <t xml:space="preserve">ЛП-008065 </t>
  </si>
  <si>
    <t xml:space="preserve">23.05.2024 717/20-24 </t>
  </si>
  <si>
    <t xml:space="preserve">Вл.Общество с ограниченной ответственностью "НПК ГЕПАТОПРОТЕКЦИЯ" (ООО "НПК ГЕПАТОПРОТЕКЦИЯ"), Россия (7802915541);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</si>
  <si>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Гепаретта, лиофилизат для приготовления раствора для внутривенного и внутримышечного введения, 400 мг, 760 мг - флаконы (5) / в комплекте с растворителем (ампулы) 5 мл -5 шт. / - пачки картонные </t>
  </si>
  <si>
    <t xml:space="preserve">ЛП-004212 </t>
  </si>
  <si>
    <t xml:space="preserve">20.05.2024 681/20-24 </t>
  </si>
  <si>
    <t xml:space="preserve">Вл.Эбботт Лэбораториз ГмбХ, Германия (DE283145415); Вып.к.Перв.Уп.Втор.Уп.Пр.Дельфарм Сен Реми, Франция (FR63878027721); </t>
  </si>
  <si>
    <t xml:space="preserve">Гептрал, лиофилизат для приготовления раствора для внутривенного и внутримышечного введения, 400 мг, - флаконы (5) / в комплекте с растворителем (ампулы) 5 мл-5шт. / - пачки картонные </t>
  </si>
  <si>
    <t xml:space="preserve">П N011968/02 </t>
  </si>
  <si>
    <t xml:space="preserve">26.04.2024 559/20-24 </t>
  </si>
  <si>
    <t xml:space="preserve">Вл.ООО "АЛВИЛС", Россия (7722176486); Вып.к.Перв.Уп.Втор.Уп.Пр.Белорусско-голландское совместное предприятие общество с ограниченной ответственностью "Фармлэнд", Республика Беларусь (101431475); </t>
  </si>
  <si>
    <t xml:space="preserve">Адеметионин, лиофилизат для приготовления раствора для внутривенного и внутримышечного введения, 400 мг, 760 мг - флаконы (5) / в комплекте с растворителем (флаконы) 5 мл-5 шт. / - пачки картонные </t>
  </si>
  <si>
    <t xml:space="preserve">ЛП-№(004513)-(РГ-RU) </t>
  </si>
  <si>
    <t xml:space="preserve">05.04.2024 394/20-24 </t>
  </si>
  <si>
    <t xml:space="preserve">Вл.Общество с ограниченной ответственностью "Кронофарм" (ООО "Кронофарм"), Россия (9718136460); Вып.к.Перв.Уп.Втор.Уп.Пр.Общество с ограниченной ответственностью Фирма "ФЕРМЕНТ" (ООО Фирма "ФЕРМЕНТ"), Россия (7734116347); </t>
  </si>
  <si>
    <t xml:space="preserve">Самеликс, лиофилизат для приготовления раствора для внутривенного и внутримышечного введения, 400 мг, 760 мг - флаконы (5) / в комплекте с растворителем (ампулы) 5 мл -5 шт. / - пачки картонные </t>
  </si>
  <si>
    <t xml:space="preserve">ЛП-005053 </t>
  </si>
  <si>
    <t xml:space="preserve">25.07.2023 1020/20-23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</si>
  <si>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 Фарм" (ООО "Озон Фарм"), Россия (6345022831); </t>
  </si>
  <si>
    <t xml:space="preserve">Аметрал, лиофилизат для приготовления раствора для внутривенного и внутримышечного введения, 400 мг, 400 мг - флаконы (5) / в комплекте с растворителем (ампулы) 5 мл -5 шт. / - пачки картонные </t>
  </si>
  <si>
    <t xml:space="preserve">ЛП-008583 </t>
  </si>
  <si>
    <t xml:space="preserve">26.12.2022 1815/20-22 </t>
  </si>
  <si>
    <t xml:space="preserve">Вл.Вып.к.Перв.Уп.Втор.Уп.Пр.Акционерное общество "Брынцалов-А" (АО "Брынцалов-А"), Россия (0411032048); </t>
  </si>
  <si>
    <t xml:space="preserve">Адеметионин-Ферейн , лиофилизат для приготовления раствора для внутривенного и внутримышечного введения, 400 мг, 1 шт. - флакон (5) / в комплекте с растворителем (ампулы 5 мл) - 5 шт. / - пачка картонная </t>
  </si>
  <si>
    <t xml:space="preserve">ЛП-007852 </t>
  </si>
  <si>
    <t xml:space="preserve">28.11.2022 25-7-4234436-изм </t>
  </si>
  <si>
    <t xml:space="preserve">Вл.Общество с ограниченной ответственностью "ПРОМОМЕД РУС" (ООО "ПРОМОМЕД РУС"), Россия (7701379527); Вып.к.Перв.Уп.Втор.Уп.Пр.Акционерное Общество "Биохимик" (АО "Биохимик"), Россия (1325030352); </t>
  </si>
  <si>
    <t xml:space="preserve">Адеметионин, лиофилизат для приготовления раствора для внутривенного и внутримышечного введения, 400 мг, 1 шт. - флаконы (5) / в комплекте с растворителем (ампулы) 5 мл-5 шт. и скарификатором ампульным, если необходим для ампул данного типа / - пачки картонные </t>
  </si>
  <si>
    <t xml:space="preserve">ЛП-005436 </t>
  </si>
  <si>
    <t xml:space="preserve">28.03.2022 241/20-22 </t>
  </si>
  <si>
    <t xml:space="preserve">Вл.Общество с ограниченной ответственностью "ИРВИН 2" (ООО "ИРВИН 2"), Россия; Вып.к.Перв.Уп.Втор.Уп.Пр.ФГБУ "НМИЦ кардиологии" Минздрава Россия, Россия; </t>
  </si>
  <si>
    <t xml:space="preserve">Гептразан, лиофилизат для приготовления раствора для внутривенного и внутримышечного введения, 400 мг, 5 мл - флаконы (5) / в комплекте с растворителем (ампулы) 5 мл-5 шт. / - пачки картонные </t>
  </si>
  <si>
    <t xml:space="preserve">ЛП-004418 </t>
  </si>
  <si>
    <t xml:space="preserve">08.07.2020 225/20-20-ОПР </t>
  </si>
  <si>
    <t>Гидроксизин, таблетки, покрытые пленочной оболочкой, 25 мг, 20 шт. - контурная ячейковая  упаковка (1)  - пачка картонная</t>
  </si>
  <si>
    <t>Гидроксизин, таблетки, покрытые пленочной оболочкой, 25 мг, 10 шт - упаковки ячейковые контурные (2)  - пачки картонные</t>
  </si>
  <si>
    <t>Гидроксизин, таблетки покрытые пленочной оболочкой, 25 мг, 10 шт. - упаковки ячейковые контурные (2)  - пачки  картонные</t>
  </si>
  <si>
    <t>Гидроксизин-ВЕРТЕКС, таблетки, покрытые пленочной оболочкой, 25 мг, 15 шт. - упаковки ячейковые контурные (2)  - пачки картонные</t>
  </si>
  <si>
    <t>Гидроксизин, таблетки, покрытые пленочной оболочкой, 25 мг, 25 шт. - упаковки ячейковые контурные (1)  - пачки картонные</t>
  </si>
  <si>
    <t>0372200048023000658 от 11.10.23</t>
  </si>
  <si>
    <t>0372200048023000673 от 16.10.23</t>
  </si>
  <si>
    <t>0372200048023000672 от 16.10.23</t>
  </si>
  <si>
    <t>1.4. Сводная информация о минимальном значении НЦ единицы товара:</t>
  </si>
  <si>
    <t>не введено в ГО</t>
  </si>
  <si>
    <t xml:space="preserve">Начальная максимальная цена контракта 10 414 руб. 00 коп. (Десять тысяч четыреста четырнадцать рублей 00 коп.) 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</si>
</sst>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2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11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0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7" fillId="8" borderId="2" xfId="0" applyNumberFormat="1" applyFont="1" applyFill="1" applyBorder="1" applyAlignment="1">
      <alignment horizontal="center" vertical="center" wrapText="1"/>
    </xf>
    <xf numFmtId="0" fontId="23" fillId="0" borderId="12" xfId="0" applyFont="1" applyBorder="1" applyAlignment="1" applyProtection="1">
      <alignment vertical="top" wrapText="1" readingOrder="1"/>
      <protection locked="0"/>
    </xf>
    <xf numFmtId="0" fontId="0" fillId="0" borderId="14" xfId="0" applyBorder="1"/>
    <xf numFmtId="0" fontId="25" fillId="11" borderId="15" xfId="0" applyFont="1" applyFill="1" applyBorder="1" applyAlignment="1" applyProtection="1">
      <alignment horizontal="center" vertical="center" wrapText="1" readingOrder="1"/>
      <protection locked="0"/>
    </xf>
    <xf numFmtId="0" fontId="26" fillId="0" borderId="12" xfId="0" applyFont="1" applyBorder="1" applyAlignment="1" applyProtection="1">
      <alignment vertical="top" wrapText="1" readingOrder="1"/>
      <protection locked="0"/>
    </xf>
    <xf numFmtId="0" fontId="26" fillId="0" borderId="12" xfId="0" applyFont="1" applyBorder="1" applyAlignment="1" applyProtection="1">
      <alignment horizontal="center" vertical="top" wrapText="1" readingOrder="1"/>
      <protection locked="0"/>
    </xf>
    <xf numFmtId="14" fontId="27" fillId="0" borderId="13" xfId="0" applyNumberFormat="1" applyFont="1" applyBorder="1" applyAlignment="1" applyProtection="1">
      <alignment horizontal="center" vertical="top" wrapText="1" readingOrder="1"/>
      <protection locked="0"/>
    </xf>
    <xf numFmtId="164" fontId="6" fillId="7" borderId="14" xfId="0" applyNumberFormat="1" applyFont="1" applyFill="1" applyBorder="1" applyAlignment="1">
      <alignment horizontal="center" vertical="center" wrapText="1"/>
    </xf>
    <xf numFmtId="0" fontId="26" fillId="0" borderId="11" xfId="0" applyFont="1" applyBorder="1" applyAlignment="1" applyProtection="1">
      <alignment horizontal="left" vertical="top" wrapText="1" readingOrder="1"/>
      <protection locked="0"/>
    </xf>
    <xf numFmtId="168" fontId="26" fillId="0" borderId="12" xfId="0" applyNumberFormat="1" applyFont="1" applyBorder="1" applyAlignment="1" applyProtection="1">
      <alignment horizontal="center" vertical="top" wrapText="1" readingOrder="1"/>
      <protection locked="0"/>
    </xf>
    <xf numFmtId="169" fontId="26" fillId="0" borderId="12" xfId="0" applyNumberFormat="1" applyFont="1" applyBorder="1" applyAlignment="1" applyProtection="1">
      <alignment vertical="top" wrapText="1" readingOrder="1"/>
      <protection locked="0"/>
    </xf>
    <xf numFmtId="4" fontId="26" fillId="7" borderId="12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7" borderId="14" xfId="0" applyFill="1" applyBorder="1"/>
    <xf numFmtId="0" fontId="6" fillId="7" borderId="14" xfId="0" applyFont="1" applyFill="1" applyBorder="1" applyAlignment="1">
      <alignment vertical="center" wrapText="1"/>
    </xf>
    <xf numFmtId="14" fontId="17" fillId="0" borderId="16" xfId="0" applyNumberFormat="1" applyFont="1" applyBorder="1" applyAlignment="1" applyProtection="1">
      <alignment horizontal="center" vertical="center" wrapText="1" readingOrder="1"/>
      <protection locked="0"/>
    </xf>
    <xf numFmtId="0" fontId="1" fillId="0" borderId="14" xfId="0" applyFont="1" applyBorder="1"/>
    <xf numFmtId="0" fontId="6" fillId="0" borderId="14" xfId="0" applyFont="1" applyBorder="1" applyAlignment="1">
      <alignment horizontal="center" vertical="center"/>
    </xf>
    <xf numFmtId="167" fontId="17" fillId="2" borderId="14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6" fillId="7" borderId="14" xfId="0" applyNumberFormat="1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wrapText="1"/>
    </xf>
    <xf numFmtId="164" fontId="6" fillId="7" borderId="14" xfId="0" applyNumberFormat="1" applyFont="1" applyFill="1" applyBorder="1" applyAlignment="1">
      <alignment horizontal="center" vertical="center" wrapText="1"/>
    </xf>
    <xf numFmtId="165" fontId="6" fillId="7" borderId="14" xfId="0" applyNumberFormat="1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18" xfId="0" applyBorder="1" applyAlignment="1">
      <alignment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7" borderId="5" xfId="0" applyFont="1" applyFill="1" applyBorder="1" applyAlignment="1">
      <alignment wrapText="1"/>
    </xf>
    <xf numFmtId="2" fontId="6" fillId="7" borderId="5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12" borderId="1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5" fontId="7" fillId="8" borderId="1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3" xfId="0" applyFont="1" applyBorder="1" applyAlignment="1">
      <alignment wrapText="1"/>
    </xf>
    <xf numFmtId="0" fontId="0" fillId="0" borderId="3" xfId="0" applyBorder="1" applyAlignment="1"/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5" fontId="9" fillId="4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 applyProtection="1">
      <alignment horizontal="center" vertical="top" wrapText="1"/>
      <protection locked="0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90"/>
  <sheetViews>
    <sheetView tabSelected="1" zoomScale="90" zoomScaleNormal="90" workbookViewId="0">
      <selection activeCell="O89" sqref="A1:O89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31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08" t="s">
        <v>46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47"/>
    </row>
    <row r="2" spans="1:16" ht="334.5" customHeight="1">
      <c r="A2" s="110" t="s">
        <v>57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47"/>
    </row>
    <row r="3" spans="1:16" ht="55.5" customHeight="1">
      <c r="A3" s="2" t="s">
        <v>0</v>
      </c>
      <c r="B3" s="114" t="s">
        <v>1</v>
      </c>
      <c r="C3" s="114"/>
      <c r="D3" s="114" t="s">
        <v>2</v>
      </c>
      <c r="E3" s="114"/>
      <c r="F3" s="114"/>
      <c r="G3" s="114"/>
      <c r="H3" s="114"/>
      <c r="I3" s="49" t="s">
        <v>3</v>
      </c>
      <c r="J3" s="49" t="s">
        <v>79</v>
      </c>
      <c r="K3" s="114" t="s">
        <v>4</v>
      </c>
      <c r="L3" s="114"/>
      <c r="M3" s="114" t="s">
        <v>5</v>
      </c>
      <c r="N3" s="114"/>
      <c r="O3" s="49" t="s">
        <v>6</v>
      </c>
      <c r="P3" s="45" t="s">
        <v>61</v>
      </c>
    </row>
    <row r="4" spans="1:16" ht="45" customHeight="1">
      <c r="A4" s="69">
        <v>1</v>
      </c>
      <c r="B4" s="87"/>
      <c r="C4" s="87"/>
      <c r="D4" s="87" t="s">
        <v>125</v>
      </c>
      <c r="E4" s="87"/>
      <c r="F4" s="87"/>
      <c r="G4" s="87"/>
      <c r="H4" s="87"/>
      <c r="I4" s="66"/>
      <c r="J4" s="67"/>
      <c r="K4" s="88" t="s">
        <v>18</v>
      </c>
      <c r="L4" s="88"/>
      <c r="M4" s="89" t="s">
        <v>18</v>
      </c>
      <c r="N4" s="89"/>
      <c r="O4" s="28" t="s">
        <v>18</v>
      </c>
      <c r="P4" s="46"/>
    </row>
    <row r="5" spans="1:16" ht="67.5" customHeight="1">
      <c r="A5" s="81">
        <v>2</v>
      </c>
      <c r="B5" s="87" t="s">
        <v>126</v>
      </c>
      <c r="C5" s="87"/>
      <c r="D5" s="87" t="s">
        <v>127</v>
      </c>
      <c r="E5" s="87"/>
      <c r="F5" s="87"/>
      <c r="G5" s="87"/>
      <c r="H5" s="87"/>
      <c r="I5" s="66" t="s">
        <v>128</v>
      </c>
      <c r="J5" s="67" t="s">
        <v>129</v>
      </c>
      <c r="K5" s="88">
        <v>627.41999999999996</v>
      </c>
      <c r="L5" s="88"/>
      <c r="M5" s="91">
        <f>K5/O5</f>
        <v>12.548399999999999</v>
      </c>
      <c r="N5" s="91"/>
      <c r="O5" s="28">
        <v>50</v>
      </c>
      <c r="P5" s="46"/>
    </row>
    <row r="6" spans="1:16" ht="45" customHeight="1">
      <c r="A6" s="82"/>
      <c r="B6" s="87" t="s">
        <v>130</v>
      </c>
      <c r="C6" s="87"/>
      <c r="D6" s="87" t="s">
        <v>131</v>
      </c>
      <c r="E6" s="87"/>
      <c r="F6" s="87"/>
      <c r="G6" s="87"/>
      <c r="H6" s="87"/>
      <c r="I6" s="66" t="s">
        <v>132</v>
      </c>
      <c r="J6" s="67" t="s">
        <v>133</v>
      </c>
      <c r="K6" s="88">
        <v>953.15</v>
      </c>
      <c r="L6" s="88"/>
      <c r="M6" s="89">
        <f>K6/O6</f>
        <v>9.5314999999999994</v>
      </c>
      <c r="N6" s="89"/>
      <c r="O6" s="28">
        <v>100</v>
      </c>
      <c r="P6" s="46" t="s">
        <v>187</v>
      </c>
    </row>
    <row r="7" spans="1:16" ht="28.5" customHeight="1">
      <c r="A7" s="83"/>
      <c r="B7" s="77"/>
      <c r="C7" s="78"/>
      <c r="D7" s="79"/>
      <c r="E7" s="79"/>
      <c r="F7" s="79"/>
      <c r="G7" s="79"/>
      <c r="H7" s="79"/>
      <c r="I7" s="79"/>
      <c r="J7" s="79"/>
      <c r="K7" s="79"/>
      <c r="L7" s="80"/>
      <c r="M7" s="90">
        <v>12.55</v>
      </c>
      <c r="N7" s="90"/>
      <c r="O7" s="28"/>
      <c r="P7" s="46"/>
    </row>
    <row r="8" spans="1:16" ht="64.5" customHeight="1">
      <c r="A8" s="81">
        <v>3</v>
      </c>
      <c r="B8" s="87" t="s">
        <v>134</v>
      </c>
      <c r="C8" s="87"/>
      <c r="D8" s="87" t="s">
        <v>135</v>
      </c>
      <c r="E8" s="87"/>
      <c r="F8" s="87"/>
      <c r="G8" s="87"/>
      <c r="H8" s="87"/>
      <c r="I8" s="66" t="s">
        <v>136</v>
      </c>
      <c r="J8" s="67" t="s">
        <v>137</v>
      </c>
      <c r="K8" s="88">
        <v>1237.7</v>
      </c>
      <c r="L8" s="88"/>
      <c r="M8" s="89">
        <f>K8/O8</f>
        <v>0.61885000000000001</v>
      </c>
      <c r="N8" s="89"/>
      <c r="O8" s="28">
        <v>2000</v>
      </c>
      <c r="P8" s="46"/>
    </row>
    <row r="9" spans="1:16" ht="53.25" customHeight="1">
      <c r="A9" s="84"/>
      <c r="B9" s="87" t="s">
        <v>138</v>
      </c>
      <c r="C9" s="87"/>
      <c r="D9" s="87" t="s">
        <v>139</v>
      </c>
      <c r="E9" s="87"/>
      <c r="F9" s="87"/>
      <c r="G9" s="87"/>
      <c r="H9" s="87"/>
      <c r="I9" s="66" t="s">
        <v>140</v>
      </c>
      <c r="J9" s="67" t="s">
        <v>141</v>
      </c>
      <c r="K9" s="88">
        <v>1262.1600000000001</v>
      </c>
      <c r="L9" s="88"/>
      <c r="M9" s="89">
        <f t="shared" ref="M9:M12" si="0">K9/O9</f>
        <v>0.63108000000000009</v>
      </c>
      <c r="N9" s="89"/>
      <c r="O9" s="28">
        <v>2000</v>
      </c>
      <c r="P9" s="46"/>
    </row>
    <row r="10" spans="1:16" ht="57.75" customHeight="1">
      <c r="A10" s="84"/>
      <c r="B10" s="87" t="s">
        <v>142</v>
      </c>
      <c r="C10" s="87"/>
      <c r="D10" s="87" t="s">
        <v>143</v>
      </c>
      <c r="E10" s="87"/>
      <c r="F10" s="87"/>
      <c r="G10" s="87"/>
      <c r="H10" s="87"/>
      <c r="I10" s="66" t="s">
        <v>144</v>
      </c>
      <c r="J10" s="67" t="s">
        <v>145</v>
      </c>
      <c r="K10" s="88">
        <v>1236.43</v>
      </c>
      <c r="L10" s="88"/>
      <c r="M10" s="89">
        <f t="shared" si="0"/>
        <v>0.61821500000000007</v>
      </c>
      <c r="N10" s="89"/>
      <c r="O10" s="28">
        <v>2000</v>
      </c>
      <c r="P10" s="46"/>
    </row>
    <row r="11" spans="1:16" ht="99.75" customHeight="1">
      <c r="A11" s="84"/>
      <c r="B11" s="87" t="s">
        <v>146</v>
      </c>
      <c r="C11" s="87"/>
      <c r="D11" s="87" t="s">
        <v>147</v>
      </c>
      <c r="E11" s="87"/>
      <c r="F11" s="87"/>
      <c r="G11" s="87"/>
      <c r="H11" s="87"/>
      <c r="I11" s="66" t="s">
        <v>148</v>
      </c>
      <c r="J11" s="67" t="s">
        <v>149</v>
      </c>
      <c r="K11" s="88">
        <v>1129.6400000000001</v>
      </c>
      <c r="L11" s="88"/>
      <c r="M11" s="89">
        <f t="shared" si="0"/>
        <v>0.5648200000000001</v>
      </c>
      <c r="N11" s="89"/>
      <c r="O11" s="28">
        <v>2000</v>
      </c>
      <c r="P11" s="46"/>
    </row>
    <row r="12" spans="1:16" ht="58.5" customHeight="1">
      <c r="A12" s="84"/>
      <c r="B12" s="87" t="s">
        <v>150</v>
      </c>
      <c r="C12" s="87"/>
      <c r="D12" s="87" t="s">
        <v>151</v>
      </c>
      <c r="E12" s="87"/>
      <c r="F12" s="87"/>
      <c r="G12" s="87"/>
      <c r="H12" s="87"/>
      <c r="I12" s="66" t="s">
        <v>152</v>
      </c>
      <c r="J12" s="67" t="s">
        <v>153</v>
      </c>
      <c r="K12" s="88">
        <v>1583.77</v>
      </c>
      <c r="L12" s="88"/>
      <c r="M12" s="89">
        <f t="shared" si="0"/>
        <v>0.79188499999999995</v>
      </c>
      <c r="N12" s="89"/>
      <c r="O12" s="28">
        <v>2000</v>
      </c>
      <c r="P12" s="46"/>
    </row>
    <row r="13" spans="1:16" ht="71.25" customHeight="1">
      <c r="A13" s="84"/>
      <c r="B13" s="87" t="s">
        <v>154</v>
      </c>
      <c r="C13" s="87"/>
      <c r="D13" s="87" t="s">
        <v>155</v>
      </c>
      <c r="E13" s="87"/>
      <c r="F13" s="87"/>
      <c r="G13" s="87"/>
      <c r="H13" s="87"/>
      <c r="I13" s="66" t="s">
        <v>156</v>
      </c>
      <c r="J13" s="67" t="s">
        <v>157</v>
      </c>
      <c r="K13" s="88">
        <v>1237.7</v>
      </c>
      <c r="L13" s="88"/>
      <c r="M13" s="89">
        <f t="shared" ref="M13" si="1">K13/O13</f>
        <v>0.61885000000000001</v>
      </c>
      <c r="N13" s="89"/>
      <c r="O13" s="28">
        <v>2000</v>
      </c>
      <c r="P13" s="46"/>
    </row>
    <row r="14" spans="1:16" ht="90.75" customHeight="1">
      <c r="A14" s="84"/>
      <c r="B14" s="87" t="s">
        <v>158</v>
      </c>
      <c r="C14" s="87"/>
      <c r="D14" s="87" t="s">
        <v>159</v>
      </c>
      <c r="E14" s="87"/>
      <c r="F14" s="87"/>
      <c r="G14" s="87"/>
      <c r="H14" s="87"/>
      <c r="I14" s="66" t="s">
        <v>160</v>
      </c>
      <c r="J14" s="67" t="s">
        <v>161</v>
      </c>
      <c r="K14" s="88">
        <v>1185.8499999999999</v>
      </c>
      <c r="L14" s="88"/>
      <c r="M14" s="89">
        <f t="shared" ref="M14" si="2">K14/O14</f>
        <v>0.59292499999999992</v>
      </c>
      <c r="N14" s="89"/>
      <c r="O14" s="28">
        <v>2000</v>
      </c>
      <c r="P14" s="46"/>
    </row>
    <row r="15" spans="1:16" ht="69" customHeight="1">
      <c r="A15" s="84"/>
      <c r="B15" s="87" t="s">
        <v>162</v>
      </c>
      <c r="C15" s="87"/>
      <c r="D15" s="87" t="s">
        <v>163</v>
      </c>
      <c r="E15" s="87"/>
      <c r="F15" s="87"/>
      <c r="G15" s="87"/>
      <c r="H15" s="87"/>
      <c r="I15" s="66" t="s">
        <v>164</v>
      </c>
      <c r="J15" s="67" t="s">
        <v>165</v>
      </c>
      <c r="K15" s="88">
        <v>1193.47</v>
      </c>
      <c r="L15" s="88"/>
      <c r="M15" s="89">
        <f t="shared" ref="M15" si="3">K15/O15</f>
        <v>0.59673500000000002</v>
      </c>
      <c r="N15" s="89"/>
      <c r="O15" s="28">
        <v>2000</v>
      </c>
      <c r="P15" s="46"/>
    </row>
    <row r="16" spans="1:16" ht="59.25" customHeight="1">
      <c r="A16" s="84"/>
      <c r="B16" s="87" t="s">
        <v>166</v>
      </c>
      <c r="C16" s="87"/>
      <c r="D16" s="87" t="s">
        <v>167</v>
      </c>
      <c r="E16" s="87"/>
      <c r="F16" s="87"/>
      <c r="G16" s="87"/>
      <c r="H16" s="87"/>
      <c r="I16" s="66" t="s">
        <v>168</v>
      </c>
      <c r="J16" s="67" t="s">
        <v>169</v>
      </c>
      <c r="K16" s="88">
        <v>1165.29</v>
      </c>
      <c r="L16" s="88"/>
      <c r="M16" s="89">
        <f t="shared" ref="M16" si="4">K16/O16</f>
        <v>0.58264499999999997</v>
      </c>
      <c r="N16" s="89"/>
      <c r="O16" s="28">
        <v>2000</v>
      </c>
      <c r="P16" s="46"/>
    </row>
    <row r="17" spans="1:1024" ht="75" customHeight="1">
      <c r="A17" s="84"/>
      <c r="B17" s="87" t="s">
        <v>170</v>
      </c>
      <c r="C17" s="87"/>
      <c r="D17" s="87" t="s">
        <v>171</v>
      </c>
      <c r="E17" s="87"/>
      <c r="F17" s="87"/>
      <c r="G17" s="87"/>
      <c r="H17" s="87"/>
      <c r="I17" s="66" t="s">
        <v>172</v>
      </c>
      <c r="J17" s="67" t="s">
        <v>173</v>
      </c>
      <c r="K17" s="88">
        <v>1207.06</v>
      </c>
      <c r="L17" s="88"/>
      <c r="M17" s="89">
        <f t="shared" ref="M17:M18" si="5">K17/O17</f>
        <v>0.60353000000000001</v>
      </c>
      <c r="N17" s="89"/>
      <c r="O17" s="28">
        <v>2000</v>
      </c>
      <c r="P17" s="46"/>
    </row>
    <row r="18" spans="1:1024" ht="60" customHeight="1">
      <c r="A18" s="84"/>
      <c r="B18" s="87" t="s">
        <v>174</v>
      </c>
      <c r="C18" s="87"/>
      <c r="D18" s="87" t="s">
        <v>175</v>
      </c>
      <c r="E18" s="87"/>
      <c r="F18" s="87"/>
      <c r="G18" s="87"/>
      <c r="H18" s="87"/>
      <c r="I18" s="66" t="s">
        <v>176</v>
      </c>
      <c r="J18" s="67" t="s">
        <v>177</v>
      </c>
      <c r="K18" s="88">
        <v>1122.8499999999999</v>
      </c>
      <c r="L18" s="88"/>
      <c r="M18" s="89">
        <f t="shared" si="5"/>
        <v>0.56142499999999995</v>
      </c>
      <c r="N18" s="89"/>
      <c r="O18" s="28">
        <v>2000</v>
      </c>
      <c r="P18" s="46"/>
    </row>
    <row r="19" spans="1:1024" ht="28.5" customHeight="1">
      <c r="A19" s="85"/>
      <c r="B19" s="77"/>
      <c r="C19" s="78"/>
      <c r="D19" s="79"/>
      <c r="E19" s="79"/>
      <c r="F19" s="79"/>
      <c r="G19" s="79"/>
      <c r="H19" s="79"/>
      <c r="I19" s="79"/>
      <c r="J19" s="79"/>
      <c r="K19" s="79"/>
      <c r="L19" s="80"/>
      <c r="M19" s="90">
        <v>0.56000000000000005</v>
      </c>
      <c r="N19" s="90"/>
      <c r="O19" s="28"/>
      <c r="P19" s="46"/>
    </row>
    <row r="20" spans="1:1024" ht="51.75" customHeight="1">
      <c r="A20" s="86">
        <v>4</v>
      </c>
      <c r="B20" s="74" t="s">
        <v>81</v>
      </c>
      <c r="C20" s="74"/>
      <c r="D20" s="74" t="s">
        <v>82</v>
      </c>
      <c r="E20" s="74"/>
      <c r="F20" s="74"/>
      <c r="G20" s="74"/>
      <c r="H20" s="74"/>
      <c r="I20" s="66" t="s">
        <v>112</v>
      </c>
      <c r="J20" s="67" t="s">
        <v>88</v>
      </c>
      <c r="K20" s="75">
        <v>85.17</v>
      </c>
      <c r="L20" s="75"/>
      <c r="M20" s="76">
        <f t="shared" ref="M20:M25" si="6">K20/O20</f>
        <v>3.4068000000000001</v>
      </c>
      <c r="N20" s="76"/>
      <c r="O20" s="60">
        <v>25</v>
      </c>
      <c r="P20" s="46"/>
    </row>
    <row r="21" spans="1:1024" ht="81" customHeight="1">
      <c r="A21" s="84"/>
      <c r="B21" s="74" t="s">
        <v>90</v>
      </c>
      <c r="C21" s="74"/>
      <c r="D21" s="74" t="s">
        <v>178</v>
      </c>
      <c r="E21" s="74"/>
      <c r="F21" s="74"/>
      <c r="G21" s="74"/>
      <c r="H21" s="74"/>
      <c r="I21" s="66" t="s">
        <v>91</v>
      </c>
      <c r="J21" s="67" t="s">
        <v>92</v>
      </c>
      <c r="K21" s="75">
        <v>68.14</v>
      </c>
      <c r="L21" s="75"/>
      <c r="M21" s="76">
        <f t="shared" si="6"/>
        <v>3.407</v>
      </c>
      <c r="N21" s="76"/>
      <c r="O21" s="73">
        <v>20</v>
      </c>
      <c r="P21" s="68"/>
    </row>
    <row r="22" spans="1:1024" ht="51.75" customHeight="1">
      <c r="A22" s="84"/>
      <c r="B22" s="74" t="s">
        <v>94</v>
      </c>
      <c r="C22" s="74"/>
      <c r="D22" s="74" t="s">
        <v>179</v>
      </c>
      <c r="E22" s="74"/>
      <c r="F22" s="74"/>
      <c r="G22" s="74"/>
      <c r="H22" s="74"/>
      <c r="I22" s="66" t="s">
        <v>95</v>
      </c>
      <c r="J22" s="67" t="s">
        <v>96</v>
      </c>
      <c r="K22" s="75">
        <v>68.14</v>
      </c>
      <c r="L22" s="75"/>
      <c r="M22" s="76">
        <f t="shared" si="6"/>
        <v>3.407</v>
      </c>
      <c r="N22" s="76"/>
      <c r="O22" s="73">
        <v>20</v>
      </c>
      <c r="P22" s="68"/>
    </row>
    <row r="23" spans="1:1024" ht="51.75" customHeight="1">
      <c r="A23" s="84"/>
      <c r="B23" s="74" t="s">
        <v>99</v>
      </c>
      <c r="C23" s="74"/>
      <c r="D23" s="74" t="s">
        <v>180</v>
      </c>
      <c r="E23" s="74"/>
      <c r="F23" s="74"/>
      <c r="G23" s="74"/>
      <c r="H23" s="74"/>
      <c r="I23" s="66" t="s">
        <v>100</v>
      </c>
      <c r="J23" s="67" t="s">
        <v>96</v>
      </c>
      <c r="K23" s="75">
        <v>68.14</v>
      </c>
      <c r="L23" s="75"/>
      <c r="M23" s="76">
        <f t="shared" si="6"/>
        <v>3.407</v>
      </c>
      <c r="N23" s="76"/>
      <c r="O23" s="73">
        <v>20</v>
      </c>
      <c r="P23" s="68"/>
    </row>
    <row r="24" spans="1:1024" ht="51.75" customHeight="1">
      <c r="A24" s="84"/>
      <c r="B24" s="74" t="s">
        <v>107</v>
      </c>
      <c r="C24" s="74"/>
      <c r="D24" s="74" t="s">
        <v>181</v>
      </c>
      <c r="E24" s="74"/>
      <c r="F24" s="74"/>
      <c r="G24" s="74"/>
      <c r="H24" s="74"/>
      <c r="I24" s="66" t="s">
        <v>108</v>
      </c>
      <c r="J24" s="67" t="s">
        <v>96</v>
      </c>
      <c r="K24" s="75">
        <v>102.2</v>
      </c>
      <c r="L24" s="75"/>
      <c r="M24" s="76">
        <f t="shared" si="6"/>
        <v>3.4066666666666667</v>
      </c>
      <c r="N24" s="76"/>
      <c r="O24" s="73">
        <v>30</v>
      </c>
      <c r="P24" s="68"/>
    </row>
    <row r="25" spans="1:1024" ht="72.75" customHeight="1">
      <c r="A25" s="84"/>
      <c r="B25" s="74" t="s">
        <v>90</v>
      </c>
      <c r="C25" s="74"/>
      <c r="D25" s="74" t="s">
        <v>182</v>
      </c>
      <c r="E25" s="74"/>
      <c r="F25" s="74"/>
      <c r="G25" s="74"/>
      <c r="H25" s="74"/>
      <c r="I25" s="66" t="s">
        <v>110</v>
      </c>
      <c r="J25" s="67" t="s">
        <v>111</v>
      </c>
      <c r="K25" s="75">
        <v>85.17</v>
      </c>
      <c r="L25" s="75"/>
      <c r="M25" s="76">
        <f t="shared" si="6"/>
        <v>3.4068000000000001</v>
      </c>
      <c r="N25" s="76"/>
      <c r="O25" s="73">
        <v>25</v>
      </c>
      <c r="P25" s="68"/>
    </row>
    <row r="26" spans="1:1024" ht="29.25" customHeight="1">
      <c r="A26" s="85"/>
      <c r="B26" s="77"/>
      <c r="C26" s="78"/>
      <c r="D26" s="79"/>
      <c r="E26" s="79"/>
      <c r="F26" s="79"/>
      <c r="G26" s="79"/>
      <c r="H26" s="79"/>
      <c r="I26" s="79"/>
      <c r="J26" s="79"/>
      <c r="K26" s="79"/>
      <c r="L26" s="80"/>
      <c r="M26" s="90">
        <v>3.41</v>
      </c>
      <c r="N26" s="90"/>
      <c r="O26" s="28"/>
      <c r="P26" s="46"/>
    </row>
    <row r="27" spans="1:1024" ht="15" customHeight="1">
      <c r="A27" s="118" t="s">
        <v>53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</row>
    <row r="28" spans="1:1024" ht="26.25" customHeight="1">
      <c r="A28" s="119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</row>
    <row r="29" spans="1:1024" ht="26.25" customHeight="1">
      <c r="A29" s="112" t="s">
        <v>0</v>
      </c>
      <c r="B29" s="112" t="s">
        <v>7</v>
      </c>
      <c r="C29" s="112" t="s">
        <v>8</v>
      </c>
      <c r="D29" s="112" t="s">
        <v>9</v>
      </c>
      <c r="E29" s="112" t="s">
        <v>6</v>
      </c>
      <c r="F29" s="112" t="s">
        <v>10</v>
      </c>
      <c r="G29" s="150" t="s">
        <v>113</v>
      </c>
      <c r="H29" s="150"/>
      <c r="I29" s="150" t="s">
        <v>114</v>
      </c>
      <c r="J29" s="150"/>
      <c r="K29" s="150" t="s">
        <v>115</v>
      </c>
      <c r="L29" s="150"/>
      <c r="M29" s="113" t="s">
        <v>11</v>
      </c>
      <c r="N29" s="113"/>
      <c r="O29" s="116" t="s">
        <v>12</v>
      </c>
      <c r="P29" s="116" t="s">
        <v>40</v>
      </c>
      <c r="Q29" s="116" t="s">
        <v>42</v>
      </c>
      <c r="R29" s="116" t="s">
        <v>43</v>
      </c>
      <c r="AMG29"/>
      <c r="AMH29"/>
      <c r="AMI29"/>
      <c r="AMJ29"/>
    </row>
    <row r="30" spans="1:1024" ht="111" customHeight="1">
      <c r="A30" s="112"/>
      <c r="B30" s="112"/>
      <c r="C30" s="112"/>
      <c r="D30" s="112"/>
      <c r="E30" s="112"/>
      <c r="F30" s="112"/>
      <c r="G30" s="21" t="s">
        <v>13</v>
      </c>
      <c r="H30" s="21" t="s">
        <v>14</v>
      </c>
      <c r="I30" s="21" t="s">
        <v>13</v>
      </c>
      <c r="J30" s="21" t="s">
        <v>14</v>
      </c>
      <c r="K30" s="21" t="s">
        <v>13</v>
      </c>
      <c r="L30" s="21" t="s">
        <v>14</v>
      </c>
      <c r="M30" s="113"/>
      <c r="N30" s="113"/>
      <c r="O30" s="117"/>
      <c r="P30" s="117" t="s">
        <v>40</v>
      </c>
      <c r="Q30" s="117"/>
      <c r="R30" s="117"/>
      <c r="AME30"/>
      <c r="AMF30"/>
      <c r="AMG30"/>
      <c r="AMH30"/>
      <c r="AMI30"/>
      <c r="AMJ30"/>
    </row>
    <row r="31" spans="1:1024" ht="72" customHeight="1">
      <c r="A31" s="41">
        <v>1</v>
      </c>
      <c r="B31" s="35" t="s">
        <v>116</v>
      </c>
      <c r="C31" s="22" t="s">
        <v>117</v>
      </c>
      <c r="D31" s="22" t="s">
        <v>63</v>
      </c>
      <c r="E31" s="22">
        <v>50</v>
      </c>
      <c r="F31" s="22">
        <v>6</v>
      </c>
      <c r="G31" s="23">
        <v>636.36</v>
      </c>
      <c r="H31" s="25">
        <f>G31/E31</f>
        <v>12.7272</v>
      </c>
      <c r="I31" s="23">
        <v>643.17999999999995</v>
      </c>
      <c r="J31" s="33">
        <f>I31/E31</f>
        <v>12.863599999999998</v>
      </c>
      <c r="K31" s="23">
        <v>640.91</v>
      </c>
      <c r="L31" s="26">
        <f>K31/E31</f>
        <v>12.818199999999999</v>
      </c>
      <c r="M31" s="115">
        <f t="shared" ref="M31:M32" si="7">H31</f>
        <v>12.7272</v>
      </c>
      <c r="N31" s="115"/>
      <c r="O31" s="3" t="s">
        <v>118</v>
      </c>
      <c r="P31" s="72" t="s">
        <v>65</v>
      </c>
      <c r="Q31" s="36">
        <v>0</v>
      </c>
      <c r="R31" s="37">
        <f t="shared" ref="R31:R32" si="8">E31*F31</f>
        <v>300</v>
      </c>
      <c r="AME31"/>
      <c r="AMF31"/>
      <c r="AMG31"/>
      <c r="AMH31"/>
      <c r="AMI31"/>
      <c r="AMJ31"/>
    </row>
    <row r="32" spans="1:1024" ht="60.75" customHeight="1">
      <c r="A32" s="41">
        <v>2</v>
      </c>
      <c r="B32" s="35" t="s">
        <v>119</v>
      </c>
      <c r="C32" s="22" t="s">
        <v>120</v>
      </c>
      <c r="D32" s="22" t="s">
        <v>63</v>
      </c>
      <c r="E32" s="22">
        <v>100</v>
      </c>
      <c r="F32" s="22">
        <v>2</v>
      </c>
      <c r="G32" s="23">
        <v>1086.77</v>
      </c>
      <c r="H32" s="25">
        <f>G32/E32</f>
        <v>10.867699999999999</v>
      </c>
      <c r="I32" s="23">
        <v>1124.3699999999999</v>
      </c>
      <c r="J32" s="33">
        <f>I32/E32</f>
        <v>11.243699999999999</v>
      </c>
      <c r="K32" s="23">
        <v>1120.2</v>
      </c>
      <c r="L32" s="26">
        <f>K32/E32</f>
        <v>11.202</v>
      </c>
      <c r="M32" s="115">
        <f t="shared" si="7"/>
        <v>10.867699999999999</v>
      </c>
      <c r="N32" s="115"/>
      <c r="O32" s="3" t="s">
        <v>121</v>
      </c>
      <c r="P32" s="52" t="s">
        <v>41</v>
      </c>
      <c r="Q32" s="36">
        <v>10</v>
      </c>
      <c r="R32" s="37">
        <f t="shared" si="8"/>
        <v>200</v>
      </c>
      <c r="AME32"/>
      <c r="AMF32"/>
      <c r="AMG32"/>
      <c r="AMH32"/>
      <c r="AMI32"/>
      <c r="AMJ32"/>
    </row>
    <row r="33" spans="1:1024" ht="99.75" customHeight="1">
      <c r="A33" s="41">
        <v>3</v>
      </c>
      <c r="B33" s="35" t="s">
        <v>122</v>
      </c>
      <c r="C33" s="22" t="s">
        <v>123</v>
      </c>
      <c r="D33" s="22" t="s">
        <v>66</v>
      </c>
      <c r="E33" s="22">
        <v>2000</v>
      </c>
      <c r="F33" s="22">
        <v>3</v>
      </c>
      <c r="G33" s="23">
        <v>1181.81</v>
      </c>
      <c r="H33" s="25">
        <f t="shared" ref="H33:H34" si="9">G33/E33</f>
        <v>0.59090500000000001</v>
      </c>
      <c r="I33" s="23">
        <v>1185.8499999999999</v>
      </c>
      <c r="J33" s="33">
        <f t="shared" ref="J33:J34" si="10">I33/E33</f>
        <v>0.59292499999999992</v>
      </c>
      <c r="K33" s="23">
        <v>1183.3</v>
      </c>
      <c r="L33" s="26">
        <f t="shared" ref="L33:L34" si="11">K33/E33</f>
        <v>0.59165000000000001</v>
      </c>
      <c r="M33" s="115">
        <f t="shared" ref="M33" si="12">H33</f>
        <v>0.59090500000000001</v>
      </c>
      <c r="N33" s="115"/>
      <c r="O33" s="3" t="s">
        <v>124</v>
      </c>
      <c r="P33" s="52" t="s">
        <v>41</v>
      </c>
      <c r="Q33" s="52">
        <v>10</v>
      </c>
      <c r="R33" s="37">
        <f t="shared" ref="R33:R34" si="13">E33*F33</f>
        <v>6000</v>
      </c>
      <c r="AME33"/>
      <c r="AMF33"/>
      <c r="AMG33"/>
      <c r="AMH33"/>
      <c r="AMI33"/>
      <c r="AMJ33"/>
    </row>
    <row r="34" spans="1:1024" ht="60.75" customHeight="1">
      <c r="A34" s="41">
        <v>4</v>
      </c>
      <c r="B34" s="35" t="s">
        <v>67</v>
      </c>
      <c r="C34" s="22" t="s">
        <v>68</v>
      </c>
      <c r="D34" s="22" t="s">
        <v>69</v>
      </c>
      <c r="E34" s="22">
        <v>25</v>
      </c>
      <c r="F34" s="22">
        <v>4</v>
      </c>
      <c r="G34" s="23">
        <v>84.75</v>
      </c>
      <c r="H34" s="25">
        <f t="shared" si="9"/>
        <v>3.39</v>
      </c>
      <c r="I34" s="23">
        <v>85.16</v>
      </c>
      <c r="J34" s="33">
        <f t="shared" si="10"/>
        <v>3.4063999999999997</v>
      </c>
      <c r="K34" s="23">
        <v>85.04</v>
      </c>
      <c r="L34" s="26">
        <f t="shared" si="11"/>
        <v>3.4016000000000002</v>
      </c>
      <c r="M34" s="115">
        <f t="shared" ref="M34" si="14">H34</f>
        <v>3.39</v>
      </c>
      <c r="N34" s="115"/>
      <c r="O34" s="3" t="s">
        <v>70</v>
      </c>
      <c r="P34" s="52" t="s">
        <v>41</v>
      </c>
      <c r="Q34" s="52">
        <v>18</v>
      </c>
      <c r="R34" s="37">
        <f t="shared" si="13"/>
        <v>100</v>
      </c>
      <c r="AME34"/>
      <c r="AMF34"/>
      <c r="AMG34"/>
      <c r="AMH34"/>
      <c r="AMI34"/>
      <c r="AMJ34"/>
    </row>
    <row r="35" spans="1:1024" ht="20.25" customHeight="1">
      <c r="A35" s="121" t="s">
        <v>56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38"/>
      <c r="Q35" s="38"/>
      <c r="R35" s="39"/>
      <c r="AME35"/>
      <c r="AMF35"/>
      <c r="AMG35"/>
      <c r="AMH35"/>
      <c r="AMI35"/>
      <c r="AMJ35"/>
    </row>
    <row r="36" spans="1:1024" ht="4.5" customHeight="1">
      <c r="A36" s="147" t="s">
        <v>54</v>
      </c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</row>
    <row r="37" spans="1:1024" ht="3" customHeight="1">
      <c r="A37" s="148"/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</row>
    <row r="38" spans="1:1024" ht="134.25" customHeight="1">
      <c r="A38" s="148"/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</row>
    <row r="39" spans="1:1024" ht="64.5" customHeight="1">
      <c r="A39" s="2" t="s">
        <v>0</v>
      </c>
      <c r="B39" s="4" t="s">
        <v>7</v>
      </c>
      <c r="C39" s="4" t="s">
        <v>8</v>
      </c>
      <c r="D39" s="114" t="s">
        <v>15</v>
      </c>
      <c r="E39" s="114"/>
      <c r="F39" s="114"/>
      <c r="G39" s="114"/>
      <c r="H39" s="2" t="s">
        <v>9</v>
      </c>
      <c r="I39" s="19" t="s">
        <v>44</v>
      </c>
      <c r="J39" s="114" t="s">
        <v>45</v>
      </c>
      <c r="K39" s="114"/>
      <c r="L39" s="2" t="s">
        <v>16</v>
      </c>
      <c r="M39" s="114" t="s">
        <v>17</v>
      </c>
      <c r="N39" s="114"/>
      <c r="AMI39"/>
      <c r="AMJ39"/>
    </row>
    <row r="40" spans="1:1024" ht="39" customHeight="1">
      <c r="A40" s="92">
        <v>1</v>
      </c>
      <c r="B40" s="93" t="str">
        <f>B31</f>
        <v>ЛЕВОКАРНИТИН</v>
      </c>
      <c r="C40" s="95" t="str">
        <f>C31</f>
        <v>РАСТВОР ДЛЯ ВНУТРИВЕННОГО И ВНУТРИМЫШЕЧНОГО ВВЕДЕНИЯ ; дозировка: 100 мг/мл, 5 мл*</v>
      </c>
      <c r="D40" s="104">
        <v>25</v>
      </c>
      <c r="E40" s="104"/>
      <c r="F40" s="104"/>
      <c r="G40" s="104"/>
      <c r="H40" s="100" t="str">
        <f>D31</f>
        <v>см[3*];^мл</v>
      </c>
      <c r="I40" s="50">
        <f>D40*50</f>
        <v>1250</v>
      </c>
      <c r="J40" s="102">
        <v>504.09</v>
      </c>
      <c r="K40" s="102"/>
      <c r="L40" s="24" t="s">
        <v>183</v>
      </c>
      <c r="M40" s="124">
        <f>J40/50</f>
        <v>10.081799999999999</v>
      </c>
      <c r="N40" s="124"/>
      <c r="AMI40"/>
      <c r="AMJ40"/>
    </row>
    <row r="41" spans="1:1024" ht="31.5" customHeight="1">
      <c r="A41" s="92"/>
      <c r="B41" s="94"/>
      <c r="C41" s="96"/>
      <c r="D41" s="104"/>
      <c r="E41" s="104"/>
      <c r="F41" s="104"/>
      <c r="G41" s="104"/>
      <c r="H41" s="101"/>
      <c r="I41" s="27">
        <f>SUM(I40:I40)</f>
        <v>1250</v>
      </c>
      <c r="J41" s="102"/>
      <c r="K41" s="105"/>
      <c r="L41" s="136"/>
      <c r="M41" s="120">
        <v>10.08</v>
      </c>
      <c r="N41" s="120"/>
      <c r="AMI41"/>
      <c r="AMJ41"/>
    </row>
    <row r="42" spans="1:1024" ht="38.25" customHeight="1">
      <c r="A42" s="92">
        <v>2</v>
      </c>
      <c r="B42" s="93" t="str">
        <f>B32</f>
        <v>ИНОЗИН+НИКОТИНАМИД+РИБОФЛАВИН+ЯНТАРНАЯ КИСЛОТА</v>
      </c>
      <c r="C42" s="95" t="str">
        <f>C32</f>
        <v>РАСТВОР ДЛЯ ВНУТРИВЕННОГО ВВЕДЕНИЯ ; дозировка: 20 мг+10 мг+2 мг+100 мг/мл 10 мл*</v>
      </c>
      <c r="D42" s="104">
        <v>25</v>
      </c>
      <c r="E42" s="104"/>
      <c r="F42" s="104"/>
      <c r="G42" s="104"/>
      <c r="H42" s="100" t="str">
        <f>D32</f>
        <v>см[3*];^мл</v>
      </c>
      <c r="I42" s="50">
        <f>D42*100</f>
        <v>2500</v>
      </c>
      <c r="J42" s="102">
        <v>1087.5</v>
      </c>
      <c r="K42" s="102"/>
      <c r="L42" s="24" t="s">
        <v>184</v>
      </c>
      <c r="M42" s="124">
        <f>J42/100</f>
        <v>10.875</v>
      </c>
      <c r="N42" s="124"/>
      <c r="AMI42"/>
      <c r="AMJ42"/>
    </row>
    <row r="43" spans="1:1024" ht="38.25" customHeight="1">
      <c r="A43" s="123"/>
      <c r="B43" s="144"/>
      <c r="C43" s="145"/>
      <c r="D43" s="104">
        <v>25</v>
      </c>
      <c r="E43" s="104"/>
      <c r="F43" s="104"/>
      <c r="G43" s="104"/>
      <c r="H43" s="146"/>
      <c r="I43" s="71">
        <f>D43*100</f>
        <v>2500</v>
      </c>
      <c r="J43" s="102">
        <v>1087.5</v>
      </c>
      <c r="K43" s="102"/>
      <c r="L43" s="24" t="s">
        <v>185</v>
      </c>
      <c r="M43" s="124">
        <f>J43/100</f>
        <v>10.875</v>
      </c>
      <c r="N43" s="124"/>
      <c r="AMI43"/>
      <c r="AMJ43"/>
    </row>
    <row r="44" spans="1:1024" ht="38.25" customHeight="1">
      <c r="A44" s="92"/>
      <c r="B44" s="94"/>
      <c r="C44" s="96"/>
      <c r="D44" s="104"/>
      <c r="E44" s="104"/>
      <c r="F44" s="104"/>
      <c r="G44" s="104"/>
      <c r="H44" s="101"/>
      <c r="I44" s="27">
        <f>SUM(I42:I43)</f>
        <v>5000</v>
      </c>
      <c r="J44" s="102"/>
      <c r="K44" s="105"/>
      <c r="L44" s="136"/>
      <c r="M44" s="120">
        <v>10.88</v>
      </c>
      <c r="N44" s="120"/>
      <c r="AMI44"/>
      <c r="AMJ44"/>
    </row>
    <row r="45" spans="1:1024" ht="27.75" customHeight="1">
      <c r="A45" s="92">
        <v>3</v>
      </c>
      <c r="B45" s="93" t="str">
        <f>B33</f>
        <v>АДЕМЕТИОНИН</v>
      </c>
      <c r="C45" s="95" t="str">
        <f>C33</f>
        <v>ЛИОФИЛИЗАТ ДЛЯ ПРИГОТОВЛЕНИЯ РАСТВОРА ДЛЯ ВНУТРИВЕННОГО И ВНУТРИМЫШЕЧНОГО ВВЕДЕНИЯ ; дозировка: 400 мг</v>
      </c>
      <c r="D45" s="104" t="s">
        <v>18</v>
      </c>
      <c r="E45" s="104"/>
      <c r="F45" s="104"/>
      <c r="G45" s="104"/>
      <c r="H45" s="100" t="str">
        <f>D33</f>
        <v>мг</v>
      </c>
      <c r="I45" s="50" t="s">
        <v>18</v>
      </c>
      <c r="J45" s="102" t="s">
        <v>18</v>
      </c>
      <c r="K45" s="102"/>
      <c r="L45" s="24" t="s">
        <v>18</v>
      </c>
      <c r="M45" s="124" t="s">
        <v>18</v>
      </c>
      <c r="N45" s="124"/>
      <c r="AMI45"/>
      <c r="AMJ45"/>
    </row>
    <row r="46" spans="1:1024" ht="27.75" customHeight="1">
      <c r="A46" s="92"/>
      <c r="B46" s="94"/>
      <c r="C46" s="96"/>
      <c r="D46" s="104"/>
      <c r="E46" s="104"/>
      <c r="F46" s="104"/>
      <c r="G46" s="104"/>
      <c r="H46" s="101"/>
      <c r="I46" s="53"/>
      <c r="J46" s="102"/>
      <c r="K46" s="105"/>
      <c r="L46" s="136"/>
      <c r="M46" s="120" t="s">
        <v>18</v>
      </c>
      <c r="N46" s="120"/>
      <c r="AMI46"/>
      <c r="AMJ46"/>
    </row>
    <row r="47" spans="1:1024" ht="41.25" customHeight="1">
      <c r="A47" s="92">
        <v>4</v>
      </c>
      <c r="B47" s="93" t="str">
        <f>B34</f>
        <v>ГИДРОКСИЗИН</v>
      </c>
      <c r="C47" s="95" t="str">
        <f>C34</f>
        <v>ТАБЛЕТКИ, ПОКРЫТЫЕ ОБОЛОЧКОЙ ; дозировка: 25 мг</v>
      </c>
      <c r="D47" s="97" t="s">
        <v>18</v>
      </c>
      <c r="E47" s="98"/>
      <c r="F47" s="98"/>
      <c r="G47" s="99"/>
      <c r="H47" s="100" t="str">
        <f>D34</f>
        <v>шт</v>
      </c>
      <c r="I47" s="71" t="s">
        <v>18</v>
      </c>
      <c r="J47" s="102" t="s">
        <v>18</v>
      </c>
      <c r="K47" s="102"/>
      <c r="L47" s="70" t="s">
        <v>18</v>
      </c>
      <c r="M47" s="103" t="s">
        <v>18</v>
      </c>
      <c r="N47" s="103"/>
      <c r="AMI47"/>
      <c r="AMJ47"/>
    </row>
    <row r="48" spans="1:1024" ht="27.75" customHeight="1">
      <c r="A48" s="92"/>
      <c r="B48" s="94"/>
      <c r="C48" s="96"/>
      <c r="D48" s="104"/>
      <c r="E48" s="104"/>
      <c r="F48" s="104"/>
      <c r="G48" s="104"/>
      <c r="H48" s="101"/>
      <c r="I48" s="53" t="s">
        <v>18</v>
      </c>
      <c r="J48" s="102"/>
      <c r="K48" s="105"/>
      <c r="L48" s="106"/>
      <c r="M48" s="107" t="s">
        <v>18</v>
      </c>
      <c r="N48" s="107"/>
      <c r="AMI48"/>
      <c r="AMJ48"/>
    </row>
    <row r="49" spans="1:1024" ht="14.25" customHeight="1"/>
    <row r="50" spans="1:1024">
      <c r="A50" s="126" t="s">
        <v>186</v>
      </c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</row>
    <row r="51" spans="1:1024" ht="156.75" customHeight="1">
      <c r="A51" s="5" t="s">
        <v>0</v>
      </c>
      <c r="B51" s="5" t="s">
        <v>7</v>
      </c>
      <c r="C51" s="5" t="str">
        <f>C29</f>
        <v>Дозировка, лекарственная форма</v>
      </c>
      <c r="D51" s="130" t="s">
        <v>9</v>
      </c>
      <c r="E51" s="131"/>
      <c r="F51" s="131"/>
      <c r="G51" s="132"/>
      <c r="H51" s="125" t="s">
        <v>20</v>
      </c>
      <c r="I51" s="125"/>
      <c r="J51" s="125" t="s">
        <v>21</v>
      </c>
      <c r="K51" s="125"/>
      <c r="L51" s="5" t="s">
        <v>22</v>
      </c>
      <c r="M51" s="48" t="s">
        <v>64</v>
      </c>
      <c r="N51" s="5" t="s">
        <v>23</v>
      </c>
    </row>
    <row r="52" spans="1:1024" ht="66.75" customHeight="1">
      <c r="A52" s="40">
        <f>A31</f>
        <v>1</v>
      </c>
      <c r="B52" s="42" t="str">
        <f t="shared" ref="B52:D52" si="15">B31</f>
        <v>ЛЕВОКАРНИТИН</v>
      </c>
      <c r="C52" s="7" t="str">
        <f t="shared" si="15"/>
        <v>РАСТВОР ДЛЯ ВНУТРИВЕННОГО И ВНУТРИМЫШЕЧНОГО ВВЕДЕНИЯ ; дозировка: 100 мг/мл, 5 мл*</v>
      </c>
      <c r="D52" s="133" t="str">
        <f t="shared" si="15"/>
        <v>см[3*];^мл</v>
      </c>
      <c r="E52" s="134"/>
      <c r="F52" s="135"/>
      <c r="G52" s="106"/>
      <c r="H52" s="149" t="s">
        <v>18</v>
      </c>
      <c r="I52" s="149"/>
      <c r="J52" s="151">
        <f>M41</f>
        <v>10.08</v>
      </c>
      <c r="K52" s="151"/>
      <c r="L52" s="18">
        <f>M31</f>
        <v>12.7272</v>
      </c>
      <c r="M52" s="6"/>
      <c r="N52" s="20">
        <v>10.08</v>
      </c>
      <c r="O52" s="29"/>
    </row>
    <row r="53" spans="1:1024" ht="48.75" customHeight="1">
      <c r="A53" s="40">
        <f>A32</f>
        <v>2</v>
      </c>
      <c r="B53" s="42" t="str">
        <f t="shared" ref="B53:D53" si="16">B32</f>
        <v>ИНОЗИН+НИКОТИНАМИД+РИБОФЛАВИН+ЯНТАРНАЯ КИСЛОТА</v>
      </c>
      <c r="C53" s="7" t="str">
        <f t="shared" si="16"/>
        <v>РАСТВОР ДЛЯ ВНУТРИВЕННОГО ВВЕДЕНИЯ ; дозировка: 20 мг+10 мг+2 мг+100 мг/мл 10 мл*</v>
      </c>
      <c r="D53" s="133" t="str">
        <f t="shared" si="16"/>
        <v>см[3*];^мл</v>
      </c>
      <c r="E53" s="134"/>
      <c r="F53" s="135"/>
      <c r="G53" s="106"/>
      <c r="H53" s="149">
        <f>M7</f>
        <v>12.55</v>
      </c>
      <c r="I53" s="149"/>
      <c r="J53" s="151">
        <f>M44</f>
        <v>10.88</v>
      </c>
      <c r="K53" s="151"/>
      <c r="L53" s="18">
        <f t="shared" ref="L53:L55" si="17">M32</f>
        <v>10.867699999999999</v>
      </c>
      <c r="M53" s="6"/>
      <c r="N53" s="20">
        <v>10.87</v>
      </c>
      <c r="O53" s="29"/>
    </row>
    <row r="54" spans="1:1024" ht="48.75" customHeight="1">
      <c r="A54" s="40">
        <f t="shared" ref="A54:D55" si="18">A33</f>
        <v>3</v>
      </c>
      <c r="B54" s="51" t="str">
        <f t="shared" si="18"/>
        <v>АДЕМЕТИОНИН</v>
      </c>
      <c r="C54" s="7" t="str">
        <f t="shared" si="18"/>
        <v>ЛИОФИЛИЗАТ ДЛЯ ПРИГОТОВЛЕНИЯ РАСТВОРА ДЛЯ ВНУТРИВЕННОГО И ВНУТРИМЫШЕЧНОГО ВВЕДЕНИЯ ; дозировка: 400 мг</v>
      </c>
      <c r="D54" s="133" t="str">
        <f t="shared" si="18"/>
        <v>мг</v>
      </c>
      <c r="E54" s="134"/>
      <c r="F54" s="135"/>
      <c r="G54" s="106"/>
      <c r="H54" s="149">
        <f>M19</f>
        <v>0.56000000000000005</v>
      </c>
      <c r="I54" s="149"/>
      <c r="J54" s="151" t="s">
        <v>18</v>
      </c>
      <c r="K54" s="151"/>
      <c r="L54" s="18">
        <f t="shared" si="17"/>
        <v>0.59090500000000001</v>
      </c>
      <c r="M54" s="6"/>
      <c r="N54" s="20">
        <v>0.56000000000000005</v>
      </c>
      <c r="O54" s="29"/>
    </row>
    <row r="55" spans="1:1024" ht="64.5" customHeight="1">
      <c r="A55" s="40">
        <f t="shared" si="18"/>
        <v>4</v>
      </c>
      <c r="B55" s="51" t="str">
        <f t="shared" si="18"/>
        <v>ГИДРОКСИЗИН</v>
      </c>
      <c r="C55" s="7" t="str">
        <f t="shared" si="18"/>
        <v>ТАБЛЕТКИ, ПОКРЫТЫЕ ОБОЛОЧКОЙ ; дозировка: 25 мг</v>
      </c>
      <c r="D55" s="133" t="str">
        <f t="shared" si="18"/>
        <v>шт</v>
      </c>
      <c r="E55" s="134"/>
      <c r="F55" s="135"/>
      <c r="G55" s="106"/>
      <c r="H55" s="149">
        <f>M26</f>
        <v>3.41</v>
      </c>
      <c r="I55" s="149"/>
      <c r="J55" s="151" t="s">
        <v>18</v>
      </c>
      <c r="K55" s="151"/>
      <c r="L55" s="18">
        <f t="shared" si="17"/>
        <v>3.39</v>
      </c>
      <c r="M55" s="6"/>
      <c r="N55" s="20">
        <v>3.39</v>
      </c>
      <c r="O55" s="29"/>
    </row>
    <row r="56" spans="1:1024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</row>
    <row r="57" spans="1:1024" ht="45" customHeight="1">
      <c r="A57" s="128" t="s">
        <v>58</v>
      </c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</row>
    <row r="58" spans="1:1024">
      <c r="A58" s="8"/>
      <c r="B58" s="9" t="s">
        <v>24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024">
      <c r="A59" s="8"/>
      <c r="B59" s="10" t="s">
        <v>25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024" ht="90" customHeight="1">
      <c r="A60" s="129" t="s">
        <v>26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</row>
    <row r="61" spans="1:1024" ht="60.75" customHeight="1">
      <c r="A61" s="5" t="s">
        <v>0</v>
      </c>
      <c r="B61" s="5" t="s">
        <v>7</v>
      </c>
      <c r="C61" s="5" t="str">
        <f>C29</f>
        <v>Дозировка, лекарственная форма</v>
      </c>
      <c r="D61" s="125" t="s">
        <v>9</v>
      </c>
      <c r="E61" s="125"/>
      <c r="F61" s="125"/>
      <c r="G61" s="125"/>
      <c r="H61" s="17" t="s">
        <v>39</v>
      </c>
      <c r="I61" s="125" t="s">
        <v>27</v>
      </c>
      <c r="J61" s="125"/>
      <c r="K61" s="125" t="s">
        <v>28</v>
      </c>
      <c r="L61" s="125"/>
      <c r="M61" s="125" t="s">
        <v>29</v>
      </c>
      <c r="N61" s="125"/>
      <c r="O61" s="34" t="s">
        <v>19</v>
      </c>
      <c r="AMJ61"/>
    </row>
    <row r="62" spans="1:1024" ht="72.75" customHeight="1">
      <c r="A62" s="40">
        <f>A31</f>
        <v>1</v>
      </c>
      <c r="B62" s="42" t="str">
        <f>B52</f>
        <v>ЛЕВОКАРНИТИН</v>
      </c>
      <c r="C62" s="11" t="str">
        <f t="shared" ref="C62:D62" si="19">C31</f>
        <v>РАСТВОР ДЛЯ ВНУТРИВЕННОГО И ВНУТРИМЫШЕЧНОГО ВВЕДЕНИЯ ; дозировка: 100 мг/мл, 5 мл*</v>
      </c>
      <c r="D62" s="139" t="str">
        <f t="shared" si="19"/>
        <v>см[3*];^мл</v>
      </c>
      <c r="E62" s="139"/>
      <c r="F62" s="139"/>
      <c r="G62" s="139"/>
      <c r="H62" s="12">
        <f>E31*F31</f>
        <v>300</v>
      </c>
      <c r="I62" s="140">
        <f>N52</f>
        <v>10.08</v>
      </c>
      <c r="J62" s="140"/>
      <c r="K62" s="141">
        <v>11.08</v>
      </c>
      <c r="L62" s="141"/>
      <c r="M62" s="140">
        <f t="shared" ref="M62" si="20">K62*H62</f>
        <v>3324</v>
      </c>
      <c r="N62" s="140"/>
      <c r="O62" s="43">
        <f>Q31</f>
        <v>0</v>
      </c>
      <c r="AMJ62"/>
    </row>
    <row r="63" spans="1:1024" ht="58.5" customHeight="1">
      <c r="A63" s="40">
        <f>A32</f>
        <v>2</v>
      </c>
      <c r="B63" s="42" t="str">
        <f>B53</f>
        <v>ИНОЗИН+НИКОТИНАМИД+РИБОФЛАВИН+ЯНТАРНАЯ КИСЛОТА</v>
      </c>
      <c r="C63" s="11" t="str">
        <f t="shared" ref="C63:D63" si="21">C32</f>
        <v>РАСТВОР ДЛЯ ВНУТРИВЕННОГО ВВЕДЕНИЯ ; дозировка: 20 мг+10 мг+2 мг+100 мг/мл 10 мл*</v>
      </c>
      <c r="D63" s="139" t="str">
        <f t="shared" si="21"/>
        <v>см[3*];^мл</v>
      </c>
      <c r="E63" s="139"/>
      <c r="F63" s="139"/>
      <c r="G63" s="139"/>
      <c r="H63" s="12">
        <f t="shared" ref="H63:H65" si="22">E32*F32</f>
        <v>200</v>
      </c>
      <c r="I63" s="140">
        <f t="shared" ref="I63:I65" si="23">N53</f>
        <v>10.87</v>
      </c>
      <c r="J63" s="140"/>
      <c r="K63" s="141">
        <v>13.15</v>
      </c>
      <c r="L63" s="141"/>
      <c r="M63" s="140">
        <f t="shared" ref="M63:M65" si="24">K63*H63</f>
        <v>2630</v>
      </c>
      <c r="N63" s="140"/>
      <c r="O63" s="43">
        <f t="shared" ref="O63:O65" si="25">Q32</f>
        <v>10</v>
      </c>
      <c r="AMJ63"/>
    </row>
    <row r="64" spans="1:1024" ht="58.5" customHeight="1">
      <c r="A64" s="40">
        <f t="shared" ref="A64:A65" si="26">A33</f>
        <v>3</v>
      </c>
      <c r="B64" s="51" t="str">
        <f t="shared" ref="B64:B65" si="27">B54</f>
        <v>АДЕМЕТИОНИН</v>
      </c>
      <c r="C64" s="11" t="str">
        <f t="shared" ref="C64:D64" si="28">C33</f>
        <v>ЛИОФИЛИЗАТ ДЛЯ ПРИГОТОВЛЕНИЯ РАСТВОРА ДЛЯ ВНУТРИВЕННОГО И ВНУТРИМЫШЕЧНОГО ВВЕДЕНИЯ ; дозировка: 400 мг</v>
      </c>
      <c r="D64" s="139" t="str">
        <f t="shared" si="28"/>
        <v>мг</v>
      </c>
      <c r="E64" s="139"/>
      <c r="F64" s="139"/>
      <c r="G64" s="139"/>
      <c r="H64" s="12">
        <f t="shared" si="22"/>
        <v>6000</v>
      </c>
      <c r="I64" s="140">
        <f t="shared" si="23"/>
        <v>0.56000000000000005</v>
      </c>
      <c r="J64" s="140"/>
      <c r="K64" s="141">
        <v>0.67</v>
      </c>
      <c r="L64" s="141"/>
      <c r="M64" s="140">
        <f>K64*H64</f>
        <v>4020.0000000000005</v>
      </c>
      <c r="N64" s="140"/>
      <c r="O64" s="43">
        <f t="shared" si="25"/>
        <v>10</v>
      </c>
      <c r="AMJ64"/>
    </row>
    <row r="65" spans="1:1024" ht="58.5" customHeight="1">
      <c r="A65" s="40">
        <f t="shared" si="26"/>
        <v>4</v>
      </c>
      <c r="B65" s="51" t="str">
        <f t="shared" si="27"/>
        <v>ГИДРОКСИЗИН</v>
      </c>
      <c r="C65" s="11" t="str">
        <f t="shared" ref="C65:D65" si="29">C34</f>
        <v>ТАБЛЕТКИ, ПОКРЫТЫЕ ОБОЛОЧКОЙ ; дозировка: 25 мг</v>
      </c>
      <c r="D65" s="139" t="str">
        <f t="shared" si="29"/>
        <v>шт</v>
      </c>
      <c r="E65" s="139"/>
      <c r="F65" s="139"/>
      <c r="G65" s="139"/>
      <c r="H65" s="12">
        <f t="shared" si="22"/>
        <v>100</v>
      </c>
      <c r="I65" s="140">
        <f t="shared" si="23"/>
        <v>3.39</v>
      </c>
      <c r="J65" s="140"/>
      <c r="K65" s="141">
        <v>4.4000000000000004</v>
      </c>
      <c r="L65" s="141"/>
      <c r="M65" s="140">
        <f t="shared" si="24"/>
        <v>440.00000000000006</v>
      </c>
      <c r="N65" s="140"/>
      <c r="O65" s="43">
        <f t="shared" si="25"/>
        <v>18</v>
      </c>
      <c r="AMJ65"/>
    </row>
    <row r="66" spans="1:1024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143">
        <f>SUM(M62:N65)</f>
        <v>10414</v>
      </c>
      <c r="N66" s="143"/>
    </row>
    <row r="67" spans="1:1024" ht="28.5" customHeight="1">
      <c r="A67" s="44"/>
      <c r="B67" s="142" t="s">
        <v>188</v>
      </c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</row>
    <row r="68" spans="1:1024" ht="11.25" customHeight="1">
      <c r="B68" s="121" t="str">
        <f>A35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</row>
    <row r="69" spans="1:1024">
      <c r="B69" s="30" t="s">
        <v>47</v>
      </c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14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1:1024">
      <c r="B70" s="31" t="s">
        <v>30</v>
      </c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14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1:1024" ht="26.25" customHeight="1">
      <c r="B71" s="137" t="s">
        <v>31</v>
      </c>
      <c r="C71" s="138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4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1:1024">
      <c r="B72" s="31" t="s">
        <v>32</v>
      </c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14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1:1024">
      <c r="B73" s="32" t="s">
        <v>55</v>
      </c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14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1:1024">
      <c r="B74" s="31" t="s">
        <v>33</v>
      </c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14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1:1024">
      <c r="B75" s="31" t="s">
        <v>34</v>
      </c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14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1:1024">
      <c r="B76" s="31" t="s">
        <v>62</v>
      </c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14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1:1024">
      <c r="B77" s="31" t="s">
        <v>60</v>
      </c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14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1:1024" ht="27" customHeight="1">
      <c r="B78" s="137" t="s">
        <v>59</v>
      </c>
      <c r="C78" s="138"/>
      <c r="D78" s="138"/>
      <c r="E78" s="138"/>
      <c r="F78" s="138"/>
      <c r="G78" s="138"/>
      <c r="H78" s="138"/>
      <c r="I78" s="138"/>
      <c r="J78" s="138"/>
      <c r="K78" s="138"/>
      <c r="L78" s="138"/>
      <c r="M78" s="138"/>
      <c r="N78" s="138"/>
      <c r="O78" s="138"/>
      <c r="P78" s="14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1:1024">
      <c r="B79" s="31" t="s">
        <v>35</v>
      </c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14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</row>
    <row r="80" spans="1:1024">
      <c r="B80" s="31" t="s">
        <v>48</v>
      </c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14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</row>
    <row r="81" spans="2:36">
      <c r="B81" s="31" t="s">
        <v>36</v>
      </c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14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</row>
    <row r="82" spans="2:36" ht="27" customHeight="1">
      <c r="B82" s="137" t="s">
        <v>37</v>
      </c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8"/>
      <c r="N82" s="138"/>
      <c r="O82" s="138"/>
      <c r="P82" s="14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</row>
    <row r="83" spans="2:36" ht="26.25" customHeight="1">
      <c r="B83" s="137" t="s">
        <v>38</v>
      </c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4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</row>
    <row r="84" spans="2:36" ht="15" customHeight="1">
      <c r="B84" s="137" t="s">
        <v>49</v>
      </c>
      <c r="C84" s="138"/>
      <c r="D84" s="138"/>
      <c r="E84" s="138"/>
      <c r="F84" s="138"/>
      <c r="G84" s="138"/>
      <c r="H84" s="138"/>
      <c r="I84" s="138"/>
      <c r="J84" s="138"/>
      <c r="K84" s="138"/>
      <c r="L84" s="138"/>
      <c r="M84" s="138"/>
      <c r="N84" s="138"/>
      <c r="O84" s="138"/>
      <c r="P84" s="14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</row>
    <row r="85" spans="2:36">
      <c r="B85" s="31" t="s">
        <v>50</v>
      </c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14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</row>
    <row r="86" spans="2:36">
      <c r="B86" s="31" t="s">
        <v>51</v>
      </c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14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</row>
    <row r="87" spans="2:36">
      <c r="B87" s="13"/>
    </row>
    <row r="88" spans="2:36">
      <c r="B88" s="1" t="s">
        <v>52</v>
      </c>
      <c r="C88" s="16"/>
    </row>
    <row r="90" spans="2:36">
      <c r="C90" s="16"/>
    </row>
  </sheetData>
  <mergeCells count="209">
    <mergeCell ref="I65:J65"/>
    <mergeCell ref="K65:L65"/>
    <mergeCell ref="H51:I51"/>
    <mergeCell ref="M46:N46"/>
    <mergeCell ref="M65:N65"/>
    <mergeCell ref="D54:G54"/>
    <mergeCell ref="H54:I54"/>
    <mergeCell ref="J54:K54"/>
    <mergeCell ref="D55:G55"/>
    <mergeCell ref="H55:I55"/>
    <mergeCell ref="J55:K55"/>
    <mergeCell ref="D64:G64"/>
    <mergeCell ref="I64:J64"/>
    <mergeCell ref="K64:L64"/>
    <mergeCell ref="M45:N45"/>
    <mergeCell ref="D46:G46"/>
    <mergeCell ref="J46:L46"/>
    <mergeCell ref="H53:I53"/>
    <mergeCell ref="I29:J29"/>
    <mergeCell ref="K29:L29"/>
    <mergeCell ref="G29:H29"/>
    <mergeCell ref="J53:K53"/>
    <mergeCell ref="J51:K51"/>
    <mergeCell ref="H52:I52"/>
    <mergeCell ref="J52:K52"/>
    <mergeCell ref="M26:N26"/>
    <mergeCell ref="B84:O84"/>
    <mergeCell ref="B71:O71"/>
    <mergeCell ref="B78:O78"/>
    <mergeCell ref="B83:O83"/>
    <mergeCell ref="B82:O82"/>
    <mergeCell ref="D62:G62"/>
    <mergeCell ref="I62:J62"/>
    <mergeCell ref="K62:L62"/>
    <mergeCell ref="M62:N62"/>
    <mergeCell ref="D63:G63"/>
    <mergeCell ref="I63:J63"/>
    <mergeCell ref="K63:L63"/>
    <mergeCell ref="M63:N63"/>
    <mergeCell ref="B68:O68"/>
    <mergeCell ref="B67:O67"/>
    <mergeCell ref="M66:N66"/>
    <mergeCell ref="M64:N64"/>
    <mergeCell ref="D65:G65"/>
    <mergeCell ref="D40:G40"/>
    <mergeCell ref="H40:H41"/>
    <mergeCell ref="J40:K40"/>
    <mergeCell ref="B42:B44"/>
    <mergeCell ref="C42:C44"/>
    <mergeCell ref="R29:R30"/>
    <mergeCell ref="P29:P30"/>
    <mergeCell ref="D61:G61"/>
    <mergeCell ref="I61:J61"/>
    <mergeCell ref="A50:N50"/>
    <mergeCell ref="K61:L61"/>
    <mergeCell ref="A56:N56"/>
    <mergeCell ref="A57:N57"/>
    <mergeCell ref="A60:N60"/>
    <mergeCell ref="M61:N61"/>
    <mergeCell ref="D51:G51"/>
    <mergeCell ref="D52:G52"/>
    <mergeCell ref="D53:G53"/>
    <mergeCell ref="D44:G44"/>
    <mergeCell ref="J44:L44"/>
    <mergeCell ref="M39:N39"/>
    <mergeCell ref="A45:A46"/>
    <mergeCell ref="B29:B30"/>
    <mergeCell ref="C29:C30"/>
    <mergeCell ref="D42:G42"/>
    <mergeCell ref="H42:H44"/>
    <mergeCell ref="J42:K42"/>
    <mergeCell ref="D41:G41"/>
    <mergeCell ref="J41:L41"/>
    <mergeCell ref="O29:O30"/>
    <mergeCell ref="Q29:Q30"/>
    <mergeCell ref="A27:N28"/>
    <mergeCell ref="A29:A30"/>
    <mergeCell ref="M41:N41"/>
    <mergeCell ref="A35:O35"/>
    <mergeCell ref="A42:A44"/>
    <mergeCell ref="M31:N31"/>
    <mergeCell ref="M44:N44"/>
    <mergeCell ref="B40:B41"/>
    <mergeCell ref="C40:C41"/>
    <mergeCell ref="M42:N42"/>
    <mergeCell ref="M40:N40"/>
    <mergeCell ref="D39:G39"/>
    <mergeCell ref="D43:G43"/>
    <mergeCell ref="J43:K43"/>
    <mergeCell ref="M43:N43"/>
    <mergeCell ref="J39:K39"/>
    <mergeCell ref="A36:N38"/>
    <mergeCell ref="A40:A41"/>
    <mergeCell ref="M32:N32"/>
    <mergeCell ref="M47:N47"/>
    <mergeCell ref="D48:G48"/>
    <mergeCell ref="J48:L48"/>
    <mergeCell ref="M48:N48"/>
    <mergeCell ref="A1:O1"/>
    <mergeCell ref="A2:O2"/>
    <mergeCell ref="M17:N17"/>
    <mergeCell ref="D29:D30"/>
    <mergeCell ref="E29:E30"/>
    <mergeCell ref="F29:F30"/>
    <mergeCell ref="M29:N30"/>
    <mergeCell ref="B3:C3"/>
    <mergeCell ref="D3:H3"/>
    <mergeCell ref="K3:L3"/>
    <mergeCell ref="M3:N3"/>
    <mergeCell ref="M33:N33"/>
    <mergeCell ref="M34:N34"/>
    <mergeCell ref="K20:L20"/>
    <mergeCell ref="M20:N20"/>
    <mergeCell ref="D20:H20"/>
    <mergeCell ref="B4:C4"/>
    <mergeCell ref="D4:H4"/>
    <mergeCell ref="K4:L4"/>
    <mergeCell ref="M4:N4"/>
    <mergeCell ref="B14:C14"/>
    <mergeCell ref="D14:H14"/>
    <mergeCell ref="K14:L14"/>
    <mergeCell ref="A47:A48"/>
    <mergeCell ref="B47:B48"/>
    <mergeCell ref="C47:C48"/>
    <mergeCell ref="D47:G47"/>
    <mergeCell ref="H47:H48"/>
    <mergeCell ref="J47:K47"/>
    <mergeCell ref="B20:C20"/>
    <mergeCell ref="B26:L26"/>
    <mergeCell ref="J45:K45"/>
    <mergeCell ref="B45:B46"/>
    <mergeCell ref="C45:C46"/>
    <mergeCell ref="D45:G45"/>
    <mergeCell ref="H45:H46"/>
    <mergeCell ref="D10:H10"/>
    <mergeCell ref="K10:L10"/>
    <mergeCell ref="M10:N10"/>
    <mergeCell ref="B11:C11"/>
    <mergeCell ref="D11:H11"/>
    <mergeCell ref="K11:L11"/>
    <mergeCell ref="M11:N11"/>
    <mergeCell ref="B13:C13"/>
    <mergeCell ref="D13:H13"/>
    <mergeCell ref="K13:L13"/>
    <mergeCell ref="M13:N13"/>
    <mergeCell ref="M16:N16"/>
    <mergeCell ref="B5:C5"/>
    <mergeCell ref="D5:H5"/>
    <mergeCell ref="K5:L5"/>
    <mergeCell ref="M5:N5"/>
    <mergeCell ref="B6:C6"/>
    <mergeCell ref="D6:H6"/>
    <mergeCell ref="K6:L6"/>
    <mergeCell ref="M6:N6"/>
    <mergeCell ref="B9:C9"/>
    <mergeCell ref="D9:H9"/>
    <mergeCell ref="K9:L9"/>
    <mergeCell ref="M9:N9"/>
    <mergeCell ref="M7:N7"/>
    <mergeCell ref="B7:L7"/>
    <mergeCell ref="B8:C8"/>
    <mergeCell ref="D8:H8"/>
    <mergeCell ref="K8:L8"/>
    <mergeCell ref="M8:N8"/>
    <mergeCell ref="B12:C12"/>
    <mergeCell ref="D12:H12"/>
    <mergeCell ref="K12:L12"/>
    <mergeCell ref="M12:N12"/>
    <mergeCell ref="B10:C10"/>
    <mergeCell ref="B19:L19"/>
    <mergeCell ref="A5:A7"/>
    <mergeCell ref="A8:A19"/>
    <mergeCell ref="B21:C21"/>
    <mergeCell ref="D21:H21"/>
    <mergeCell ref="K21:L21"/>
    <mergeCell ref="M21:N21"/>
    <mergeCell ref="A20:A26"/>
    <mergeCell ref="B17:C17"/>
    <mergeCell ref="D17:H17"/>
    <mergeCell ref="K17:L17"/>
    <mergeCell ref="B18:C18"/>
    <mergeCell ref="D18:H18"/>
    <mergeCell ref="K18:L18"/>
    <mergeCell ref="M18:N18"/>
    <mergeCell ref="M19:N19"/>
    <mergeCell ref="M14:N14"/>
    <mergeCell ref="B15:C15"/>
    <mergeCell ref="D15:H15"/>
    <mergeCell ref="K15:L15"/>
    <mergeCell ref="M15:N15"/>
    <mergeCell ref="B16:C16"/>
    <mergeCell ref="D16:H16"/>
    <mergeCell ref="K16:L16"/>
    <mergeCell ref="B25:C25"/>
    <mergeCell ref="D25:H25"/>
    <mergeCell ref="K25:L25"/>
    <mergeCell ref="M25:N25"/>
    <mergeCell ref="B22:C22"/>
    <mergeCell ref="D22:H22"/>
    <mergeCell ref="K22:L22"/>
    <mergeCell ref="M22:N22"/>
    <mergeCell ref="B23:C23"/>
    <mergeCell ref="D23:H23"/>
    <mergeCell ref="K23:L23"/>
    <mergeCell ref="M23:N23"/>
    <mergeCell ref="B24:C24"/>
    <mergeCell ref="D24:H24"/>
    <mergeCell ref="K24:L24"/>
    <mergeCell ref="M24:N24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"/>
  <sheetViews>
    <sheetView topLeftCell="A8" workbookViewId="0">
      <selection activeCell="J9" sqref="J9:K9"/>
    </sheetView>
  </sheetViews>
  <sheetFormatPr defaultRowHeight="15"/>
  <cols>
    <col min="1" max="1" width="4.42578125" customWidth="1"/>
    <col min="2" max="2" width="15.42578125" customWidth="1"/>
    <col min="4" max="4" width="16" customWidth="1"/>
    <col min="5" max="5" width="30.140625" customWidth="1"/>
    <col min="12" max="12" width="12.5703125" customWidth="1"/>
  </cols>
  <sheetData>
    <row r="1" spans="1:12" ht="97.5" customHeight="1">
      <c r="A1" s="152" t="s">
        <v>71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2" s="56" customFormat="1" ht="97.5" customHeight="1">
      <c r="A2" s="56" t="s">
        <v>0</v>
      </c>
      <c r="B2" s="56" t="s">
        <v>72</v>
      </c>
      <c r="C2" s="56" t="s">
        <v>73</v>
      </c>
      <c r="D2" s="56" t="s">
        <v>74</v>
      </c>
      <c r="E2" s="56" t="s">
        <v>75</v>
      </c>
      <c r="F2" s="56" t="s">
        <v>76</v>
      </c>
      <c r="G2" s="56" t="s">
        <v>6</v>
      </c>
      <c r="H2" s="56" t="s">
        <v>77</v>
      </c>
      <c r="I2" s="56" t="s">
        <v>5</v>
      </c>
      <c r="J2" s="56" t="s">
        <v>78</v>
      </c>
      <c r="K2" s="56" t="s">
        <v>79</v>
      </c>
      <c r="L2" s="56" t="s">
        <v>80</v>
      </c>
    </row>
    <row r="3" spans="1:12" ht="120">
      <c r="A3" s="153">
        <v>2</v>
      </c>
      <c r="B3" s="61" t="s">
        <v>83</v>
      </c>
      <c r="C3" s="57" t="s">
        <v>84</v>
      </c>
      <c r="D3" s="54" t="s">
        <v>85</v>
      </c>
      <c r="E3" s="54" t="s">
        <v>81</v>
      </c>
      <c r="F3" s="57" t="s">
        <v>86</v>
      </c>
      <c r="G3" s="62">
        <v>25</v>
      </c>
      <c r="H3" s="63">
        <v>85.17</v>
      </c>
      <c r="I3" s="64">
        <f>H3/G3</f>
        <v>3.4068000000000001</v>
      </c>
      <c r="J3" s="57" t="s">
        <v>87</v>
      </c>
      <c r="K3" s="58" t="s">
        <v>88</v>
      </c>
      <c r="L3" s="59">
        <v>44222</v>
      </c>
    </row>
    <row r="4" spans="1:12" ht="150">
      <c r="A4" s="154"/>
      <c r="B4" s="61" t="s">
        <v>83</v>
      </c>
      <c r="C4" s="57" t="s">
        <v>83</v>
      </c>
      <c r="D4" s="54" t="s">
        <v>89</v>
      </c>
      <c r="E4" s="54" t="s">
        <v>90</v>
      </c>
      <c r="F4" s="57" t="s">
        <v>86</v>
      </c>
      <c r="G4" s="62">
        <v>20</v>
      </c>
      <c r="H4" s="63">
        <v>68.14</v>
      </c>
      <c r="I4" s="64">
        <f>H4/G4</f>
        <v>3.407</v>
      </c>
      <c r="J4" s="57" t="s">
        <v>91</v>
      </c>
      <c r="K4" s="58" t="s">
        <v>92</v>
      </c>
      <c r="L4" s="59">
        <v>45406</v>
      </c>
    </row>
    <row r="5" spans="1:12" ht="150">
      <c r="A5" s="154"/>
      <c r="B5" s="61" t="s">
        <v>83</v>
      </c>
      <c r="C5" s="57" t="s">
        <v>83</v>
      </c>
      <c r="D5" s="54" t="s">
        <v>93</v>
      </c>
      <c r="E5" s="57" t="s">
        <v>94</v>
      </c>
      <c r="F5" s="57" t="s">
        <v>86</v>
      </c>
      <c r="G5" s="62">
        <v>20</v>
      </c>
      <c r="H5" s="63">
        <v>68.14</v>
      </c>
      <c r="I5" s="64">
        <f>H5/G5</f>
        <v>3.407</v>
      </c>
      <c r="J5" s="57" t="s">
        <v>95</v>
      </c>
      <c r="K5" s="58" t="s">
        <v>96</v>
      </c>
      <c r="L5" s="59">
        <v>44210</v>
      </c>
    </row>
    <row r="6" spans="1:12" ht="150">
      <c r="A6" s="154"/>
      <c r="B6" s="61" t="s">
        <v>83</v>
      </c>
      <c r="C6" s="57" t="s">
        <v>97</v>
      </c>
      <c r="D6" s="54" t="s">
        <v>98</v>
      </c>
      <c r="E6" s="57" t="s">
        <v>99</v>
      </c>
      <c r="F6" s="57"/>
      <c r="G6" s="62">
        <v>20</v>
      </c>
      <c r="H6" s="63">
        <v>68.14</v>
      </c>
      <c r="I6" s="64">
        <f t="shared" ref="I6:I9" si="0">H6/G6</f>
        <v>3.407</v>
      </c>
      <c r="J6" s="57" t="s">
        <v>100</v>
      </c>
      <c r="K6" s="58" t="s">
        <v>96</v>
      </c>
      <c r="L6" s="59">
        <v>44210</v>
      </c>
    </row>
    <row r="7" spans="1:12" ht="120">
      <c r="A7" s="154"/>
      <c r="B7" s="61" t="s">
        <v>83</v>
      </c>
      <c r="C7" s="57" t="s">
        <v>101</v>
      </c>
      <c r="D7" s="54" t="s">
        <v>102</v>
      </c>
      <c r="E7" s="57" t="s">
        <v>81</v>
      </c>
      <c r="F7" s="57" t="s">
        <v>86</v>
      </c>
      <c r="G7" s="62">
        <v>25</v>
      </c>
      <c r="H7" s="63">
        <v>85.17</v>
      </c>
      <c r="I7" s="64">
        <f>H7/G7</f>
        <v>3.4068000000000001</v>
      </c>
      <c r="J7" s="57" t="s">
        <v>103</v>
      </c>
      <c r="K7" s="58" t="s">
        <v>104</v>
      </c>
      <c r="L7" s="59">
        <v>45393</v>
      </c>
    </row>
    <row r="8" spans="1:12" ht="150">
      <c r="A8" s="154"/>
      <c r="B8" s="61" t="s">
        <v>83</v>
      </c>
      <c r="C8" s="57" t="s">
        <v>105</v>
      </c>
      <c r="D8" s="54" t="s">
        <v>106</v>
      </c>
      <c r="E8" s="54" t="s">
        <v>107</v>
      </c>
      <c r="F8" s="57" t="s">
        <v>86</v>
      </c>
      <c r="G8" s="62">
        <v>30</v>
      </c>
      <c r="H8" s="63">
        <v>102.2</v>
      </c>
      <c r="I8" s="64">
        <f t="shared" si="0"/>
        <v>3.4066666666666667</v>
      </c>
      <c r="J8" s="57" t="s">
        <v>108</v>
      </c>
      <c r="K8" s="58" t="s">
        <v>96</v>
      </c>
      <c r="L8" s="59">
        <v>44210</v>
      </c>
    </row>
    <row r="9" spans="1:12" ht="150">
      <c r="A9" s="154"/>
      <c r="B9" s="61" t="s">
        <v>83</v>
      </c>
      <c r="C9" s="57" t="s">
        <v>67</v>
      </c>
      <c r="D9" s="54" t="s">
        <v>109</v>
      </c>
      <c r="E9" s="57" t="s">
        <v>90</v>
      </c>
      <c r="F9" s="57" t="s">
        <v>86</v>
      </c>
      <c r="G9" s="62">
        <v>25</v>
      </c>
      <c r="H9" s="63">
        <v>85.17</v>
      </c>
      <c r="I9" s="64">
        <f t="shared" si="0"/>
        <v>3.4068000000000001</v>
      </c>
      <c r="J9" s="57" t="s">
        <v>110</v>
      </c>
      <c r="K9" s="58" t="s">
        <v>111</v>
      </c>
      <c r="L9" s="59">
        <v>44545</v>
      </c>
    </row>
    <row r="10" spans="1:12">
      <c r="A10" s="155"/>
      <c r="B10" s="55"/>
      <c r="C10" s="55"/>
      <c r="D10" s="55"/>
      <c r="E10" s="55"/>
      <c r="F10" s="55"/>
      <c r="G10" s="55"/>
      <c r="H10" s="55"/>
      <c r="I10" s="65">
        <v>3.41</v>
      </c>
      <c r="J10" s="55"/>
      <c r="K10" s="55"/>
      <c r="L10" s="55"/>
    </row>
  </sheetData>
  <mergeCells count="2">
    <mergeCell ref="A1:L1"/>
    <mergeCell ref="A3:A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2024-07-09T10:48:43Z</cp:lastPrinted>
  <dcterms:created xsi:type="dcterms:W3CDTF">2006-09-16T00:00:00Z</dcterms:created>
  <dcterms:modified xsi:type="dcterms:W3CDTF">2024-07-11T13:47:23Z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