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newpc\Desktop\2024\2024\!!!!\Разн\ЭМ\Эватор\КАСПЕРСКИЙ\1407\"/>
    </mc:Choice>
  </mc:AlternateContent>
  <bookViews>
    <workbookView xWindow="0" yWindow="0" windowWidth="25440" windowHeight="12030"/>
  </bookViews>
  <sheets>
    <sheet name="НМЦК" sheetId="4" r:id="rId1"/>
  </sheets>
  <calcPr calcId="152511"/>
</workbook>
</file>

<file path=xl/calcChain.xml><?xml version="1.0" encoding="utf-8"?>
<calcChain xmlns="http://schemas.openxmlformats.org/spreadsheetml/2006/main">
  <c r="H7" i="4" l="1"/>
  <c r="G8" i="4" l="1"/>
  <c r="F8" i="4"/>
  <c r="E8" i="4"/>
  <c r="K7" i="4" l="1"/>
  <c r="L7" i="4" s="1"/>
  <c r="M7" i="4" s="1"/>
  <c r="N7" i="4" s="1"/>
  <c r="I7" i="4"/>
  <c r="J7" i="4" s="1"/>
  <c r="N8" i="4" l="1"/>
</calcChain>
</file>

<file path=xl/sharedStrings.xml><?xml version="1.0" encoding="utf-8"?>
<sst xmlns="http://schemas.openxmlformats.org/spreadsheetml/2006/main" count="26" uniqueCount="26">
  <si>
    <t>Наименование оборудования (инвентаря)</t>
  </si>
  <si>
    <t>Ед. изм</t>
  </si>
  <si>
    <t>Кол-во</t>
  </si>
  <si>
    <t>Коммерческие предложения (руб./ед.изм.)</t>
  </si>
  <si>
    <t xml:space="preserve">Средняя арифметическая цена за единицу     &lt;ц&gt; </t>
  </si>
  <si>
    <t>Среднее квадратичное отклонение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</si>
  <si>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</si>
  <si>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</si>
  <si>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</si>
  <si>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</si>
  <si>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</si>
  <si>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</si>
  <si>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</si>
  <si>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1</t>
  </si>
  <si>
    <t>шт</t>
  </si>
  <si>
    <t>Итого</t>
  </si>
  <si>
    <t>Санкт-Петербургское государственное бюджетное учреждение культуры «Мемориальный музей «Разночинный Петербург»</t>
  </si>
  <si>
    <t>приобретение неисключительных (пользовательских), лицензионных прав на антивирусное ПО KasperskyEndpointSecurity для бизнеса – Расширенный 1yearEducationalBand P: 25-49</t>
  </si>
  <si>
    <t>Поставщик 1</t>
  </si>
  <si>
    <t>Поставщик 2</t>
  </si>
  <si>
    <t>Поставщик 3</t>
  </si>
  <si>
    <t>№ п/п</t>
  </si>
  <si>
    <t>Минимальная цена - Поставщик № 1 - 18 750,00 руб.</t>
  </si>
  <si>
    <t>Зам.директора</t>
  </si>
  <si>
    <t>Е.В.Хрустова</t>
  </si>
  <si>
    <t>Обоснование начальной (максимальной) цены закупки товара (оборудования и инвентаря) по результатам проведенного мониторинга.
поставщиком (подрядчиком, исполнителем) (Н(М)ЦК, ЦКЕП)Расчет начальной(максимальной)цены контракта выполнен в соответствии с нормами закона  № 44-ФЗ от 05.04.2013 г.  и приказом от 2 октября 2013 г. N 567 МИНИСТЕРСТВА ЭКОНОМИЧЕСКОГО РАЗВИТИЯ РОССИЙСКОЙ ФЕДЕРАЦИИ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определения начальной(максимальной)  цены контракта применяется метод сопоставимых рыночных цен (анализ рынка). В ответ на направленные нами запросы потенциальным исполнителям (5 запросов)  о предоставлении ценовой информации , было получено три коммерческих предложения.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</si>
</sst>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2" fillId="0" borderId="0" xfId="0" applyFont="1"/>
    <xf numFmtId="0" fontId="10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6" fillId="0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952500</xdr:rowOff>
    </xdr:from>
    <xdr:to>
      <xdr:col>9</xdr:col>
      <xdr:colOff>0</xdr:colOff>
      <xdr:row>5</xdr:row>
      <xdr:rowOff>1304925</xdr:rowOff>
    </xdr:to>
    <xdr:pic>
      <xdr:nvPicPr>
        <xdr:cNvPr id="125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96075" y="3000375"/>
          <a:ext cx="6762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923925</xdr:rowOff>
    </xdr:from>
    <xdr:to>
      <xdr:col>7</xdr:col>
      <xdr:colOff>723900</xdr:colOff>
      <xdr:row>5</xdr:row>
      <xdr:rowOff>1352550</xdr:rowOff>
    </xdr:to>
    <xdr:pic>
      <xdr:nvPicPr>
        <xdr:cNvPr id="125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2971800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5</xdr:row>
      <xdr:rowOff>952500</xdr:rowOff>
    </xdr:from>
    <xdr:to>
      <xdr:col>10</xdr:col>
      <xdr:colOff>0</xdr:colOff>
      <xdr:row>5</xdr:row>
      <xdr:rowOff>1304925</xdr:rowOff>
    </xdr:to>
    <xdr:pic>
      <xdr:nvPicPr>
        <xdr:cNvPr id="125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300037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5</xdr:row>
      <xdr:rowOff>876300</xdr:rowOff>
    </xdr:from>
    <xdr:to>
      <xdr:col>8</xdr:col>
      <xdr:colOff>666750</xdr:colOff>
      <xdr:row>5</xdr:row>
      <xdr:rowOff>1314450</xdr:rowOff>
    </xdr:to>
    <xdr:pic>
      <xdr:nvPicPr>
        <xdr:cNvPr id="125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2924175"/>
          <a:ext cx="685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1600200</xdr:rowOff>
    </xdr:from>
    <xdr:to>
      <xdr:col>10</xdr:col>
      <xdr:colOff>609600</xdr:colOff>
      <xdr:row>5</xdr:row>
      <xdr:rowOff>1962150</xdr:rowOff>
    </xdr:to>
    <xdr:pic>
      <xdr:nvPicPr>
        <xdr:cNvPr id="125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0" y="342900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5</xdr:row>
      <xdr:rowOff>1400175</xdr:rowOff>
    </xdr:from>
    <xdr:to>
      <xdr:col>10</xdr:col>
      <xdr:colOff>419100</xdr:colOff>
      <xdr:row>5</xdr:row>
      <xdr:rowOff>1628775</xdr:rowOff>
    </xdr:to>
    <xdr:pic>
      <xdr:nvPicPr>
        <xdr:cNvPr id="125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429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M6" sqref="M6"/>
    </sheetView>
  </sheetViews>
  <sheetFormatPr defaultRowHeight="12.75" x14ac:dyDescent="0.2"/>
  <cols>
    <col min="1" max="1" width="5.7109375" customWidth="1"/>
    <col min="2" max="2" width="36.5703125" customWidth="1"/>
    <col min="3" max="3" width="9.42578125" customWidth="1"/>
    <col min="4" max="4" width="7.5703125" customWidth="1"/>
    <col min="5" max="5" width="16.42578125" customWidth="1"/>
    <col min="6" max="6" width="17.7109375" customWidth="1"/>
    <col min="7" max="7" width="16.85546875" customWidth="1"/>
    <col min="8" max="8" width="13" customWidth="1"/>
    <col min="9" max="9" width="10.5703125" customWidth="1"/>
    <col min="11" max="11" width="10.85546875" customWidth="1"/>
    <col min="12" max="12" width="13" customWidth="1"/>
    <col min="13" max="13" width="11" customWidth="1"/>
    <col min="14" max="14" width="12" customWidth="1"/>
  </cols>
  <sheetData>
    <row r="1" spans="1:14" ht="15.75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8.25" customHeight="1" x14ac:dyDescent="0.2">
      <c r="A2" s="1"/>
      <c r="B2" s="2"/>
      <c r="C2" s="2"/>
      <c r="D2" s="2"/>
      <c r="E2" s="2"/>
      <c r="F2" s="2"/>
      <c r="G2" s="2"/>
      <c r="H2" s="2"/>
      <c r="I2" s="2"/>
    </row>
    <row r="3" spans="1:14" ht="41.25" customHeight="1" x14ac:dyDescent="0.2">
      <c r="A3" s="26" t="s">
        <v>16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ht="102.75" customHeight="1" x14ac:dyDescent="0.2">
      <c r="A4" s="27" t="s">
        <v>25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27.75" customHeight="1" x14ac:dyDescent="0.2">
      <c r="A5" s="28" t="s">
        <v>21</v>
      </c>
      <c r="B5" s="23" t="s">
        <v>0</v>
      </c>
      <c r="C5" s="23" t="s">
        <v>1</v>
      </c>
      <c r="D5" s="23" t="s">
        <v>2</v>
      </c>
      <c r="E5" s="25" t="s">
        <v>3</v>
      </c>
      <c r="F5" s="25"/>
      <c r="G5" s="25"/>
      <c r="H5" s="24" t="s">
        <v>6</v>
      </c>
      <c r="I5" s="24"/>
      <c r="J5" s="24"/>
      <c r="K5" s="25" t="s">
        <v>7</v>
      </c>
      <c r="L5" s="25"/>
      <c r="M5" s="25"/>
      <c r="N5" s="25"/>
    </row>
    <row r="6" spans="1:14" ht="231.75" customHeight="1" x14ac:dyDescent="0.2">
      <c r="A6" s="29"/>
      <c r="B6" s="23"/>
      <c r="C6" s="23"/>
      <c r="D6" s="23"/>
      <c r="E6" s="21" t="s">
        <v>18</v>
      </c>
      <c r="F6" s="21" t="s">
        <v>19</v>
      </c>
      <c r="G6" s="21" t="s">
        <v>20</v>
      </c>
      <c r="H6" s="4" t="s">
        <v>4</v>
      </c>
      <c r="I6" s="4" t="s">
        <v>5</v>
      </c>
      <c r="J6" s="3" t="s">
        <v>8</v>
      </c>
      <c r="K6" s="5" t="s">
        <v>9</v>
      </c>
      <c r="L6" s="4" t="s">
        <v>10</v>
      </c>
      <c r="M6" s="4" t="s">
        <v>11</v>
      </c>
      <c r="N6" s="4" t="s">
        <v>12</v>
      </c>
    </row>
    <row r="7" spans="1:14" ht="94.5" x14ac:dyDescent="0.25">
      <c r="A7" s="7" t="s">
        <v>13</v>
      </c>
      <c r="B7" s="20" t="s">
        <v>17</v>
      </c>
      <c r="C7" s="6" t="s">
        <v>14</v>
      </c>
      <c r="D7" s="6">
        <v>25</v>
      </c>
      <c r="E7" s="12">
        <v>750</v>
      </c>
      <c r="F7" s="12">
        <v>780</v>
      </c>
      <c r="G7" s="12">
        <v>810</v>
      </c>
      <c r="H7" s="8">
        <f>AVERAGE(E7:G7)</f>
        <v>780</v>
      </c>
      <c r="I7" s="9">
        <f t="shared" ref="I7" si="0">SQRT(((SUM((POWER(E7-H7,2)),(POWER(F7-H7,2)),(POWER(G7-H7,2)))/(COLUMNS(E7:G7)-1))))</f>
        <v>30</v>
      </c>
      <c r="J7" s="9">
        <f t="shared" ref="J7" si="1">I7/H7*100</f>
        <v>3.8461538461538463</v>
      </c>
      <c r="K7" s="8">
        <f t="shared" ref="K7" si="2">((D7/3)*(SUM(E7:G7)))</f>
        <v>19500</v>
      </c>
      <c r="L7" s="8">
        <f t="shared" ref="L7" si="3">K7/D7</f>
        <v>780</v>
      </c>
      <c r="M7" s="8">
        <f t="shared" ref="M7" si="4">ROUNDDOWN(L7,2)</f>
        <v>780</v>
      </c>
      <c r="N7" s="8">
        <f t="shared" ref="N7" si="5">M7*D7</f>
        <v>19500</v>
      </c>
    </row>
    <row r="8" spans="1:14" s="19" customFormat="1" ht="14.25" customHeight="1" x14ac:dyDescent="0.2">
      <c r="A8" s="13"/>
      <c r="B8" s="14" t="s">
        <v>15</v>
      </c>
      <c r="C8" s="15"/>
      <c r="D8" s="15"/>
      <c r="E8" s="16">
        <f>SUMPRODUCT($D$7:$D$7,E7:E7)</f>
        <v>18750</v>
      </c>
      <c r="F8" s="16">
        <f>SUMPRODUCT($D$7:$D$7,F7:F7)</f>
        <v>19500</v>
      </c>
      <c r="G8" s="16">
        <f>SUMPRODUCT($D$7:$D$7,G7:G7)</f>
        <v>20250</v>
      </c>
      <c r="H8" s="17"/>
      <c r="I8" s="18"/>
      <c r="J8" s="18"/>
      <c r="K8" s="17"/>
      <c r="L8" s="17"/>
      <c r="M8" s="17"/>
      <c r="N8" s="17">
        <f>SUM(N7:N7)</f>
        <v>19500</v>
      </c>
    </row>
    <row r="9" spans="1:14" x14ac:dyDescent="0.2">
      <c r="M9" s="11"/>
      <c r="N9" s="10"/>
    </row>
    <row r="10" spans="1:14" x14ac:dyDescent="0.2">
      <c r="B10" t="s">
        <v>22</v>
      </c>
    </row>
    <row r="12" spans="1:14" x14ac:dyDescent="0.2">
      <c r="B12" s="11" t="s">
        <v>23</v>
      </c>
      <c r="G12" s="11" t="s">
        <v>24</v>
      </c>
    </row>
  </sheetData>
  <mergeCells count="10">
    <mergeCell ref="A1:N1"/>
    <mergeCell ref="D5:D6"/>
    <mergeCell ref="B5:B6"/>
    <mergeCell ref="H5:J5"/>
    <mergeCell ref="C5:C6"/>
    <mergeCell ref="E5:G5"/>
    <mergeCell ref="A3:N3"/>
    <mergeCell ref="A4:N4"/>
    <mergeCell ref="K5:N5"/>
    <mergeCell ref="A5:A6"/>
  </mergeCells>
  <pageMargins left="0.70866141732283472" right="0.11811023622047245" top="0.15748031496062992" bottom="0.15748031496062992" header="0.31496062992125984" footer="0.31496062992125984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2022-12-19T07:06:42Z</cp:lastPrinted>
  <dcterms:created xsi:type="dcterms:W3CDTF">1996-10-08T23:32:33Z</dcterms:created>
  <dcterms:modified xsi:type="dcterms:W3CDTF">2024-07-14T14:31:34Z</dcterms:modified>
</cp:coreProperties>
</file>