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7" i="1"/>
  <c r="I17"/>
  <c r="M16"/>
  <c r="I16"/>
  <c r="M15"/>
  <c r="I15"/>
  <c r="I18" s="1"/>
  <c r="H12"/>
  <c r="M12" s="1"/>
  <c r="J12"/>
  <c r="L12"/>
  <c r="R12"/>
  <c r="M7"/>
  <c r="M6"/>
  <c r="M5"/>
  <c r="M4"/>
  <c r="O29" l="1"/>
  <c r="D29"/>
  <c r="C28" l="1"/>
  <c r="C21"/>
  <c r="F22" l="1"/>
  <c r="C15" l="1"/>
  <c r="B15"/>
  <c r="H29"/>
  <c r="M29" s="1"/>
  <c r="C29"/>
  <c r="B29"/>
  <c r="D22"/>
  <c r="C22"/>
  <c r="B22"/>
  <c r="L22" l="1"/>
  <c r="M30" l="1"/>
  <c r="A29" l="1"/>
  <c r="A22"/>
</calcChain>
</file>

<file path=xl/sharedStrings.xml><?xml version="1.0" encoding="utf-8"?>
<sst xmlns="http://schemas.openxmlformats.org/spreadsheetml/2006/main" count="105" uniqueCount="86">
  <si>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</si>
  <si>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</si>
  <si>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</si>
  <si>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</si>
  <si>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</si>
  <si>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</si>
  <si>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</si>
  <si>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</si>
  <si>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</si>
  <si>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</si>
  <si>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</si>
  <si>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</si>
  <si>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</si>
  <si>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</si>
  <si>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</si>
  <si>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</si>
  <si>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</si>
  <si>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</si>
  <si>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</si>
  <si>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</si>
  <si>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</si>
  <si>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</si>
  <si>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Референтная цена
на 01.05.2020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</si>
  <si>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</si>
  <si>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</si>
  <si>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</si>
  <si>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</si>
  <si>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</si>
  <si>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</si>
  <si>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</si>
  <si>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</si>
  <si>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</si>
  <si>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</si>
  <si>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</si>
  <si>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</si>
  <si>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</si>
  <si>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</si>
  <si>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</si>
  <si>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</si>
  <si>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</si>
  <si>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</si>
  <si>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</si>
  <si>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</si>
  <si>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</si>
  <si>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</si>
  <si>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</si>
  <si>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</si>
  <si>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</si>
  <si>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</si>
  <si>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5-х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</si>
  <si>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</si>
  <si>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</si>
  <si>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</si>
  <si>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</si>
  <si>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</si>
  <si>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</si>
  <si>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</si>
  <si>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</si>
  <si>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t>мг</t>
  </si>
  <si>
    <t xml:space="preserve">Вл.ООО "Джодас Экспоим", Россия (7723733387); Вып.к.Перв.Уп.Втор.Уп.Пр.Джодас Экспоим Пвт.Лтд, Индия (36AABCJ8653L1Z3); </t>
  </si>
  <si>
    <t xml:space="preserve">1.5. Минимальное значение НЦ единицы товара, установленное в ходе проведенного анализа в соответствии с подпунктом 1.4 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</si>
  <si>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 xml:space="preserve">Вл.Вып.к.Перв.Уп.Втор.Уп.Пр.Публичное акционерное общество "Красфарма" (ПАО "Красфарма"), Россия (2464010490); 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</si>
  <si>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 на 2023 год,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</si>
  <si>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>ПОЛИМИКСИН B</t>
  </si>
  <si>
    <t xml:space="preserve">ПОРОШОК ДЛЯ ПРИГОТОВЛЕНИЯ РАСТВОРА ДЛЯ ИНЪЕКЦИЙ ; дозировка: 50 мг </t>
  </si>
  <si>
    <t>21.20.10.191-000125-1-00043-0000000000000</t>
  </si>
  <si>
    <t xml:space="preserve">Вл.Вып.к.Перв.Уп.Втор.Уп.Пр.Бхарат Сирамс энд Ваксинс Лимитед, Индия (AAACB2431M); </t>
  </si>
  <si>
    <t xml:space="preserve">Полимиксин В, лиофилизат для приготовления раствора для инъекций, 50 мг, - флакон (1) - пачки картонные </t>
  </si>
  <si>
    <t xml:space="preserve">ЛП-008670 
02.08.2023 1082/20-23 </t>
  </si>
  <si>
    <t xml:space="preserve">Сабвиксин, порошок для приготовления раствора для инъекций, 50 мг, - флакон (1) - пачка картонная </t>
  </si>
  <si>
    <t xml:space="preserve">ЛП-004368 
04.05.2023 623/20-23 </t>
  </si>
  <si>
    <t xml:space="preserve">Вл.Общество с ограниченной ответственностью "ПАНБИО ФАРМ" (ООО "ПАНБИО ФАРМ"), Россия (5041209106); Вып.к.Перв.Уп.Втор.Уп.Пр.Бхарат Сирамс энд Ваксинс Лимитед, Индия (AAACB2431M); </t>
  </si>
  <si>
    <t xml:space="preserve">Веллобактин-В, лиофилизат для приготовления раствора для инъекций, 50 мг, - флаконы (1) - пачки картонные </t>
  </si>
  <si>
    <t xml:space="preserve">ЛП-003619 
26.05.2022 537/20-22 </t>
  </si>
  <si>
    <t xml:space="preserve">Полимиксин В, лиофилизат для приготовления раствора для инъекций, 50 мг, - флаконы (1) - пачки картонные </t>
  </si>
  <si>
    <t xml:space="preserve">ЛП-003489 
28.03.2022 247/20-22 </t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</si>
  <si>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31.12.2023 г.</t>
    </r>
  </si>
  <si>
    <t>1.4. Сводная информация о минимальном значении НЦ единицы товара*****:</t>
  </si>
  <si>
    <t>Гавриленко О.К.</t>
  </si>
  <si>
    <t xml:space="preserve">КП
Вх. № 195/1 от 15.07.2024
 </t>
  </si>
  <si>
    <t xml:space="preserve">КП
Вх. №  195/2 от 15.07.2024
</t>
  </si>
  <si>
    <t xml:space="preserve">КП
Вх. №  195/3 от 15.07.2024
</t>
  </si>
  <si>
    <t xml:space="preserve">Начальная максимальная цена контракта 97 500руб. 00 коп. (Девяностосемь тысяч пятьсот рублей 00 коп.) </t>
  </si>
  <si>
    <t>0372200048023000652 от 09.10.23</t>
  </si>
  <si>
    <t>0372200048022000638 от 02.10.23</t>
  </si>
  <si>
    <t>0372200048022000631 от 29.09.23</t>
  </si>
</sst>
</file>

<file path=xl/styles.xml><?xml version="1.0" encoding="utf-8"?>
<styleSheet xmlns="http://schemas.openxmlformats.org/spreadsheetml/2006/main">
  <numFmts count="4">
    <numFmt numFmtId="164" formatCode="#,###.00"/>
    <numFmt numFmtId="165" formatCode="#,##0.00_ ;\-#,##0.00\ "/>
    <numFmt numFmtId="166" formatCode="0.00_ ;\-0.00\ "/>
    <numFmt numFmtId="167" formatCode="000000"/>
  </numFmts>
  <fonts count="22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/>
    <xf numFmtId="0" fontId="7" fillId="2" borderId="0" xfId="0" applyFont="1" applyFill="1" applyBorder="1" applyAlignment="1"/>
    <xf numFmtId="2" fontId="9" fillId="2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6" fillId="7" borderId="7" xfId="0" applyFont="1" applyFill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65" fontId="5" fillId="9" borderId="2" xfId="0" applyNumberFormat="1" applyFont="1" applyFill="1" applyBorder="1" applyAlignment="1">
      <alignment horizontal="center" vertical="center" wrapText="1"/>
    </xf>
    <xf numFmtId="165" fontId="5" fillId="9" borderId="7" xfId="0" applyNumberFormat="1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0" fontId="9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165" fontId="9" fillId="2" borderId="7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/>
    <xf numFmtId="0" fontId="15" fillId="2" borderId="3" xfId="0" applyFont="1" applyFill="1" applyBorder="1" applyAlignment="1">
      <alignment wrapText="1"/>
    </xf>
    <xf numFmtId="165" fontId="9" fillId="0" borderId="2" xfId="0" applyNumberFormat="1" applyFont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/>
    </xf>
    <xf numFmtId="2" fontId="9" fillId="2" borderId="1" xfId="0" applyNumberFormat="1" applyFont="1" applyFill="1" applyBorder="1" applyAlignment="1">
      <alignment horizontal="center" vertical="center" wrapText="1"/>
    </xf>
    <xf numFmtId="165" fontId="9" fillId="4" borderId="2" xfId="0" applyNumberFormat="1" applyFont="1" applyFill="1" applyBorder="1" applyAlignment="1">
      <alignment horizontal="center" vertical="center"/>
    </xf>
    <xf numFmtId="165" fontId="9" fillId="4" borderId="7" xfId="0" applyNumberFormat="1" applyFont="1" applyFill="1" applyBorder="1" applyAlignment="1">
      <alignment horizontal="center" vertical="center"/>
    </xf>
    <xf numFmtId="165" fontId="9" fillId="3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9" fillId="2" borderId="0" xfId="0" applyFont="1" applyFill="1" applyAlignment="1"/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164" fontId="7" fillId="8" borderId="2" xfId="0" applyNumberFormat="1" applyFont="1" applyFill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7" fillId="7" borderId="1" xfId="0" applyFont="1" applyFill="1" applyBorder="1" applyAlignment="1">
      <alignment wrapText="1"/>
    </xf>
    <xf numFmtId="0" fontId="7" fillId="7" borderId="2" xfId="0" applyFont="1" applyFill="1" applyBorder="1" applyAlignment="1">
      <alignment vertical="center" wrapText="1"/>
    </xf>
    <xf numFmtId="164" fontId="7" fillId="7" borderId="2" xfId="0" applyNumberFormat="1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wrapText="1"/>
    </xf>
    <xf numFmtId="0" fontId="6" fillId="0" borderId="5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53"/>
  <sheetViews>
    <sheetView tabSelected="1" topLeftCell="A19" zoomScale="80" zoomScaleNormal="80" workbookViewId="0">
      <selection activeCell="N22" sqref="N22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2.5703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2.2851562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59" t="s">
        <v>46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024" ht="349.5" customHeight="1">
      <c r="A2" s="60" t="s">
        <v>62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024" ht="55.5" customHeight="1">
      <c r="A3" s="2" t="s">
        <v>0</v>
      </c>
      <c r="B3" s="61" t="s">
        <v>1</v>
      </c>
      <c r="C3" s="61"/>
      <c r="D3" s="61" t="s">
        <v>2</v>
      </c>
      <c r="E3" s="61"/>
      <c r="F3" s="61"/>
      <c r="G3" s="61"/>
      <c r="H3" s="61"/>
      <c r="I3" s="61" t="s">
        <v>3</v>
      </c>
      <c r="J3" s="61"/>
      <c r="K3" s="61" t="s">
        <v>4</v>
      </c>
      <c r="L3" s="61"/>
      <c r="M3" s="61" t="s">
        <v>5</v>
      </c>
      <c r="N3" s="61"/>
      <c r="O3" s="25" t="s">
        <v>6</v>
      </c>
    </row>
    <row r="4" spans="1:1024" ht="58.5" customHeight="1">
      <c r="A4" s="111">
        <v>1</v>
      </c>
      <c r="B4" s="48" t="s">
        <v>66</v>
      </c>
      <c r="C4" s="48"/>
      <c r="D4" s="48" t="s">
        <v>67</v>
      </c>
      <c r="E4" s="48"/>
      <c r="F4" s="48"/>
      <c r="G4" s="48"/>
      <c r="H4" s="48"/>
      <c r="I4" s="108" t="s">
        <v>68</v>
      </c>
      <c r="J4" s="108"/>
      <c r="K4" s="109">
        <v>806.2</v>
      </c>
      <c r="L4" s="109"/>
      <c r="M4" s="47">
        <f>K4/O4</f>
        <v>16.124000000000002</v>
      </c>
      <c r="N4" s="47"/>
      <c r="O4" s="26">
        <v>50</v>
      </c>
    </row>
    <row r="5" spans="1:1024" ht="42.75" customHeight="1">
      <c r="A5" s="112"/>
      <c r="B5" s="48" t="s">
        <v>61</v>
      </c>
      <c r="C5" s="48"/>
      <c r="D5" s="48" t="s">
        <v>69</v>
      </c>
      <c r="E5" s="48"/>
      <c r="F5" s="48"/>
      <c r="G5" s="48"/>
      <c r="H5" s="48"/>
      <c r="I5" s="108" t="s">
        <v>70</v>
      </c>
      <c r="J5" s="108"/>
      <c r="K5" s="109">
        <v>1043.0999999999999</v>
      </c>
      <c r="L5" s="109"/>
      <c r="M5" s="47">
        <f t="shared" ref="M5" si="0">K5/O5</f>
        <v>20.861999999999998</v>
      </c>
      <c r="N5" s="47"/>
      <c r="O5" s="26">
        <v>50</v>
      </c>
    </row>
    <row r="6" spans="1:1024" ht="86.25" customHeight="1">
      <c r="A6" s="112"/>
      <c r="B6" s="104" t="s">
        <v>71</v>
      </c>
      <c r="C6" s="104"/>
      <c r="D6" s="104" t="s">
        <v>72</v>
      </c>
      <c r="E6" s="104"/>
      <c r="F6" s="104"/>
      <c r="G6" s="104"/>
      <c r="H6" s="104"/>
      <c r="I6" s="105" t="s">
        <v>73</v>
      </c>
      <c r="J6" s="105"/>
      <c r="K6" s="106">
        <v>806.2</v>
      </c>
      <c r="L6" s="106"/>
      <c r="M6" s="107">
        <f>K6/O6</f>
        <v>16.124000000000002</v>
      </c>
      <c r="N6" s="107"/>
      <c r="O6" s="27">
        <v>50</v>
      </c>
    </row>
    <row r="7" spans="1:1024" ht="57.75" customHeight="1">
      <c r="A7" s="112"/>
      <c r="B7" s="48" t="s">
        <v>59</v>
      </c>
      <c r="C7" s="48"/>
      <c r="D7" s="48" t="s">
        <v>74</v>
      </c>
      <c r="E7" s="48"/>
      <c r="F7" s="48"/>
      <c r="G7" s="48"/>
      <c r="H7" s="48"/>
      <c r="I7" s="108" t="s">
        <v>75</v>
      </c>
      <c r="J7" s="108"/>
      <c r="K7" s="109">
        <v>1000</v>
      </c>
      <c r="L7" s="109"/>
      <c r="M7" s="47">
        <f t="shared" ref="M7" si="1">K7/O7</f>
        <v>20</v>
      </c>
      <c r="N7" s="47"/>
      <c r="O7" s="26">
        <v>50</v>
      </c>
    </row>
    <row r="8" spans="1:1024" ht="36.75" customHeight="1">
      <c r="A8" s="112"/>
      <c r="B8" s="50"/>
      <c r="C8" s="51"/>
      <c r="D8" s="51"/>
      <c r="E8" s="51"/>
      <c r="F8" s="51"/>
      <c r="G8" s="51"/>
      <c r="H8" s="51"/>
      <c r="I8" s="51"/>
      <c r="J8" s="52"/>
      <c r="K8" s="98"/>
      <c r="L8" s="98"/>
      <c r="M8" s="99">
        <v>16.12</v>
      </c>
      <c r="N8" s="99"/>
      <c r="O8" s="26"/>
    </row>
    <row r="9" spans="1:1024" ht="40.5" customHeight="1">
      <c r="A9" s="110" t="s">
        <v>55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</row>
    <row r="10" spans="1:1024" ht="45.75" customHeight="1">
      <c r="A10" s="65" t="s">
        <v>0</v>
      </c>
      <c r="B10" s="65" t="s">
        <v>7</v>
      </c>
      <c r="C10" s="65" t="s">
        <v>8</v>
      </c>
      <c r="D10" s="65" t="s">
        <v>9</v>
      </c>
      <c r="E10" s="65" t="s">
        <v>6</v>
      </c>
      <c r="F10" s="65" t="s">
        <v>10</v>
      </c>
      <c r="G10" s="57" t="s">
        <v>79</v>
      </c>
      <c r="H10" s="58"/>
      <c r="I10" s="57" t="s">
        <v>80</v>
      </c>
      <c r="J10" s="58"/>
      <c r="K10" s="57" t="s">
        <v>81</v>
      </c>
      <c r="L10" s="58"/>
      <c r="M10" s="68" t="s">
        <v>11</v>
      </c>
      <c r="N10" s="69"/>
      <c r="O10" s="62" t="s">
        <v>12</v>
      </c>
      <c r="P10" s="45" t="s">
        <v>40</v>
      </c>
      <c r="Q10" s="62" t="s">
        <v>42</v>
      </c>
      <c r="R10" s="62" t="s">
        <v>43</v>
      </c>
      <c r="AMG10"/>
      <c r="AMH10"/>
      <c r="AMI10"/>
      <c r="AMJ10"/>
    </row>
    <row r="11" spans="1:1024" ht="94.5">
      <c r="A11" s="66"/>
      <c r="B11" s="66"/>
      <c r="C11" s="66"/>
      <c r="D11" s="66"/>
      <c r="E11" s="66"/>
      <c r="F11" s="66"/>
      <c r="G11" s="19" t="s">
        <v>13</v>
      </c>
      <c r="H11" s="19" t="s">
        <v>14</v>
      </c>
      <c r="I11" s="19" t="s">
        <v>13</v>
      </c>
      <c r="J11" s="19" t="s">
        <v>14</v>
      </c>
      <c r="K11" s="19" t="s">
        <v>13</v>
      </c>
      <c r="L11" s="19" t="s">
        <v>14</v>
      </c>
      <c r="M11" s="70"/>
      <c r="N11" s="71"/>
      <c r="O11" s="63"/>
      <c r="P11" s="46" t="s">
        <v>40</v>
      </c>
      <c r="Q11" s="63"/>
      <c r="R11" s="63"/>
      <c r="AME11"/>
      <c r="AMF11"/>
      <c r="AMG11"/>
      <c r="AMH11"/>
      <c r="AMI11"/>
      <c r="AMJ11"/>
    </row>
    <row r="12" spans="1:1024" ht="68.25" customHeight="1">
      <c r="A12" s="37">
        <v>1</v>
      </c>
      <c r="B12" s="34" t="s">
        <v>63</v>
      </c>
      <c r="C12" s="20" t="s">
        <v>64</v>
      </c>
      <c r="D12" s="20" t="s">
        <v>58</v>
      </c>
      <c r="E12" s="20">
        <v>50</v>
      </c>
      <c r="F12" s="20">
        <v>100</v>
      </c>
      <c r="G12" s="21">
        <v>967.77</v>
      </c>
      <c r="H12" s="23">
        <f>G12/E12</f>
        <v>19.355399999999999</v>
      </c>
      <c r="I12" s="21">
        <v>991.74</v>
      </c>
      <c r="J12" s="32">
        <f>I12/E12</f>
        <v>19.834800000000001</v>
      </c>
      <c r="K12" s="21">
        <v>1000</v>
      </c>
      <c r="L12" s="24">
        <f>K12/E12</f>
        <v>20</v>
      </c>
      <c r="M12" s="55">
        <f t="shared" ref="M12" si="2">H12</f>
        <v>19.355399999999999</v>
      </c>
      <c r="N12" s="56"/>
      <c r="O12" s="3" t="s">
        <v>65</v>
      </c>
      <c r="P12" s="44" t="s">
        <v>41</v>
      </c>
      <c r="Q12" s="44">
        <v>10</v>
      </c>
      <c r="R12" s="35">
        <f t="shared" ref="R12" si="3">E12*F12</f>
        <v>5000</v>
      </c>
      <c r="T12" s="28"/>
      <c r="U12" s="28"/>
      <c r="AME12"/>
      <c r="AMF12"/>
      <c r="AMG12"/>
      <c r="AMH12"/>
      <c r="AMI12"/>
      <c r="AMJ12"/>
    </row>
    <row r="13" spans="1:1024" ht="126.75" customHeight="1">
      <c r="A13" s="67" t="s">
        <v>56</v>
      </c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</row>
    <row r="14" spans="1:1024" ht="64.5" customHeight="1">
      <c r="A14" s="2" t="s">
        <v>0</v>
      </c>
      <c r="B14" s="4" t="s">
        <v>7</v>
      </c>
      <c r="C14" s="4" t="s">
        <v>8</v>
      </c>
      <c r="D14" s="53" t="s">
        <v>15</v>
      </c>
      <c r="E14" s="64"/>
      <c r="F14" s="64"/>
      <c r="G14" s="54"/>
      <c r="H14" s="2" t="s">
        <v>9</v>
      </c>
      <c r="I14" s="17" t="s">
        <v>44</v>
      </c>
      <c r="J14" s="53" t="s">
        <v>45</v>
      </c>
      <c r="K14" s="54"/>
      <c r="L14" s="2" t="s">
        <v>16</v>
      </c>
      <c r="M14" s="53" t="s">
        <v>17</v>
      </c>
      <c r="N14" s="54"/>
      <c r="AMI14"/>
      <c r="AMJ14"/>
    </row>
    <row r="15" spans="1:1024" ht="39.75" customHeight="1">
      <c r="A15" s="96">
        <v>5</v>
      </c>
      <c r="B15" s="111" t="str">
        <f>B12</f>
        <v>ПОЛИМИКСИН B</v>
      </c>
      <c r="C15" s="92" t="str">
        <f>C12</f>
        <v xml:space="preserve">ПОРОШОК ДЛЯ ПРИГОТОВЛЕНИЯ РАСТВОРА ДЛЯ ИНЪЕКЦИЙ ; дозировка: 50 мг </v>
      </c>
      <c r="D15" s="95">
        <v>50</v>
      </c>
      <c r="E15" s="95"/>
      <c r="F15" s="95"/>
      <c r="G15" s="95"/>
      <c r="H15" s="100" t="s">
        <v>58</v>
      </c>
      <c r="I15" s="42">
        <f t="shared" ref="I15:I17" si="4">D15*50</f>
        <v>2500</v>
      </c>
      <c r="J15" s="82">
        <v>917.36</v>
      </c>
      <c r="K15" s="82"/>
      <c r="L15" s="22" t="s">
        <v>83</v>
      </c>
      <c r="M15" s="103">
        <f t="shared" ref="M15:M17" si="5">J15/50</f>
        <v>18.347200000000001</v>
      </c>
      <c r="N15" s="103"/>
      <c r="AMI15"/>
      <c r="AMJ15"/>
    </row>
    <row r="16" spans="1:1024" ht="39.75" customHeight="1">
      <c r="A16" s="96"/>
      <c r="B16" s="113"/>
      <c r="C16" s="93"/>
      <c r="D16" s="95">
        <v>50</v>
      </c>
      <c r="E16" s="95"/>
      <c r="F16" s="95"/>
      <c r="G16" s="95"/>
      <c r="H16" s="101"/>
      <c r="I16" s="42">
        <f t="shared" si="4"/>
        <v>2500</v>
      </c>
      <c r="J16" s="82">
        <v>999.17</v>
      </c>
      <c r="K16" s="82"/>
      <c r="L16" s="22" t="s">
        <v>84</v>
      </c>
      <c r="M16" s="103">
        <f t="shared" si="5"/>
        <v>19.9834</v>
      </c>
      <c r="N16" s="103"/>
      <c r="AMI16"/>
      <c r="AMJ16"/>
    </row>
    <row r="17" spans="1:1024" ht="39.75" customHeight="1">
      <c r="A17" s="96"/>
      <c r="B17" s="113"/>
      <c r="C17" s="93"/>
      <c r="D17" s="95">
        <v>50</v>
      </c>
      <c r="E17" s="95"/>
      <c r="F17" s="95"/>
      <c r="G17" s="95"/>
      <c r="H17" s="101"/>
      <c r="I17" s="42">
        <f t="shared" si="4"/>
        <v>2500</v>
      </c>
      <c r="J17" s="82">
        <v>999.16</v>
      </c>
      <c r="K17" s="82"/>
      <c r="L17" s="22" t="s">
        <v>85</v>
      </c>
      <c r="M17" s="103">
        <f t="shared" si="5"/>
        <v>19.9832</v>
      </c>
      <c r="N17" s="103"/>
      <c r="AMI17"/>
      <c r="AMJ17"/>
    </row>
    <row r="18" spans="1:1024" ht="26.25" customHeight="1">
      <c r="A18" s="96"/>
      <c r="B18" s="114"/>
      <c r="C18" s="94"/>
      <c r="D18" s="95"/>
      <c r="E18" s="95"/>
      <c r="F18" s="95"/>
      <c r="G18" s="95"/>
      <c r="H18" s="102"/>
      <c r="I18" s="43">
        <f>SUM(I15:I17)</f>
        <v>7500</v>
      </c>
      <c r="J18" s="82"/>
      <c r="K18" s="90"/>
      <c r="L18" s="91"/>
      <c r="M18" s="99">
        <v>19.43</v>
      </c>
      <c r="N18" s="99"/>
      <c r="AMI18"/>
      <c r="AMJ18"/>
    </row>
    <row r="19" spans="1:1024" ht="14.25" customHeight="1"/>
    <row r="20" spans="1:1024">
      <c r="A20" s="39" t="s">
        <v>77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024" ht="206.25" customHeight="1">
      <c r="A21" s="5" t="s">
        <v>0</v>
      </c>
      <c r="B21" s="5" t="s">
        <v>7</v>
      </c>
      <c r="C21" s="5" t="str">
        <f>C10</f>
        <v>Дозировка, лекарственная форма</v>
      </c>
      <c r="D21" s="49" t="s">
        <v>9</v>
      </c>
      <c r="E21" s="49"/>
      <c r="F21" s="49" t="s">
        <v>18</v>
      </c>
      <c r="G21" s="49"/>
      <c r="H21" s="49" t="s">
        <v>19</v>
      </c>
      <c r="I21" s="49"/>
      <c r="J21" s="49" t="s">
        <v>20</v>
      </c>
      <c r="K21" s="49"/>
      <c r="L21" s="5" t="s">
        <v>21</v>
      </c>
      <c r="M21" s="5" t="s">
        <v>22</v>
      </c>
      <c r="N21" s="5" t="s">
        <v>23</v>
      </c>
    </row>
    <row r="22" spans="1:1024" ht="61.5" customHeight="1">
      <c r="A22" s="36">
        <f t="shared" ref="A22:D22" si="6">A12</f>
        <v>1</v>
      </c>
      <c r="B22" s="38" t="str">
        <f t="shared" si="6"/>
        <v>ПОЛИМИКСИН B</v>
      </c>
      <c r="C22" s="7" t="str">
        <f t="shared" si="6"/>
        <v xml:space="preserve">ПОРОШОК ДЛЯ ПРИГОТОВЛЕНИЯ РАСТВОРА ДЛЯ ИНЪЕКЦИЙ ; дозировка: 50 мг </v>
      </c>
      <c r="D22" s="76" t="str">
        <f t="shared" si="6"/>
        <v>мг</v>
      </c>
      <c r="E22" s="76"/>
      <c r="F22" s="84">
        <f>Q12</f>
        <v>10</v>
      </c>
      <c r="G22" s="84"/>
      <c r="H22" s="85">
        <v>16.12</v>
      </c>
      <c r="I22" s="86"/>
      <c r="J22" s="87">
        <v>19.43</v>
      </c>
      <c r="K22" s="87"/>
      <c r="L22" s="16">
        <f>M12</f>
        <v>19.355399999999999</v>
      </c>
      <c r="M22" s="6"/>
      <c r="N22" s="18">
        <v>16.12</v>
      </c>
      <c r="O22" s="28"/>
    </row>
    <row r="23" spans="1:1024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</row>
    <row r="24" spans="1:1024" ht="45" customHeight="1">
      <c r="A24" s="88" t="s">
        <v>60</v>
      </c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</row>
    <row r="25" spans="1:1024">
      <c r="A25" s="89" t="s">
        <v>24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</row>
    <row r="26" spans="1:1024">
      <c r="A26" s="80" t="s">
        <v>25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</row>
    <row r="27" spans="1:1024" ht="105.75" customHeight="1">
      <c r="A27" s="81" t="s">
        <v>26</v>
      </c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</row>
    <row r="28" spans="1:1024" ht="60.75" customHeight="1">
      <c r="A28" s="5" t="s">
        <v>0</v>
      </c>
      <c r="B28" s="5" t="s">
        <v>7</v>
      </c>
      <c r="C28" s="5" t="str">
        <f>C10</f>
        <v>Дозировка, лекарственная форма</v>
      </c>
      <c r="D28" s="49" t="s">
        <v>9</v>
      </c>
      <c r="E28" s="49"/>
      <c r="F28" s="49"/>
      <c r="G28" s="49"/>
      <c r="H28" s="15" t="s">
        <v>39</v>
      </c>
      <c r="I28" s="49" t="s">
        <v>27</v>
      </c>
      <c r="J28" s="49"/>
      <c r="K28" s="49" t="s">
        <v>28</v>
      </c>
      <c r="L28" s="49"/>
      <c r="M28" s="49" t="s">
        <v>29</v>
      </c>
      <c r="N28" s="49"/>
      <c r="O28" s="33" t="s">
        <v>18</v>
      </c>
      <c r="AMJ28"/>
    </row>
    <row r="29" spans="1:1024" ht="66" customHeight="1">
      <c r="A29" s="36">
        <f t="shared" ref="A29:D29" si="7">A12</f>
        <v>1</v>
      </c>
      <c r="B29" s="38" t="str">
        <f t="shared" si="7"/>
        <v>ПОЛИМИКСИН B</v>
      </c>
      <c r="C29" s="9" t="str">
        <f t="shared" si="7"/>
        <v xml:space="preserve">ПОРОШОК ДЛЯ ПРИГОТОВЛЕНИЯ РАСТВОРА ДЛЯ ИНЪЕКЦИЙ ; дозировка: 50 мг </v>
      </c>
      <c r="D29" s="76" t="str">
        <f t="shared" si="7"/>
        <v>мг</v>
      </c>
      <c r="E29" s="76"/>
      <c r="F29" s="76"/>
      <c r="G29" s="76"/>
      <c r="H29" s="10">
        <f>E12*F12</f>
        <v>5000</v>
      </c>
      <c r="I29" s="77">
        <v>16.12</v>
      </c>
      <c r="J29" s="77"/>
      <c r="K29" s="78">
        <v>19.5</v>
      </c>
      <c r="L29" s="79"/>
      <c r="M29" s="77">
        <f t="shared" ref="M29" si="8">K29*H29</f>
        <v>97500</v>
      </c>
      <c r="N29" s="77"/>
      <c r="O29" s="41">
        <f>Q12</f>
        <v>10</v>
      </c>
      <c r="AMJ29"/>
    </row>
    <row r="30" spans="1:1024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3">
        <f>SUM(M29:N29)</f>
        <v>97500</v>
      </c>
      <c r="N30" s="83"/>
    </row>
    <row r="31" spans="1:1024" ht="28.5" customHeight="1">
      <c r="A31" s="74" t="s">
        <v>82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</row>
    <row r="32" spans="1:1024">
      <c r="B32" s="29" t="s">
        <v>47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12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</row>
    <row r="33" spans="2:36">
      <c r="B33" s="30" t="s">
        <v>30</v>
      </c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12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</row>
    <row r="34" spans="2:36" ht="26.25" customHeight="1">
      <c r="B34" s="72" t="s">
        <v>31</v>
      </c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12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</row>
    <row r="35" spans="2:36">
      <c r="B35" s="30" t="s">
        <v>32</v>
      </c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12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</row>
    <row r="36" spans="2:36">
      <c r="B36" s="31" t="s">
        <v>57</v>
      </c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12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</row>
    <row r="37" spans="2:36">
      <c r="B37" s="30" t="s">
        <v>33</v>
      </c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12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</row>
    <row r="38" spans="2:36">
      <c r="B38" s="30" t="s">
        <v>34</v>
      </c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12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</row>
    <row r="39" spans="2:36">
      <c r="B39" s="30" t="s">
        <v>48</v>
      </c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12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</row>
    <row r="40" spans="2:36">
      <c r="B40" s="30" t="s">
        <v>76</v>
      </c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12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</row>
    <row r="41" spans="2:36" ht="27" customHeight="1">
      <c r="B41" s="72" t="s">
        <v>49</v>
      </c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12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</row>
    <row r="42" spans="2:36">
      <c r="B42" s="30" t="s">
        <v>35</v>
      </c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12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</row>
    <row r="43" spans="2:36">
      <c r="B43" s="30" t="s">
        <v>50</v>
      </c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12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</row>
    <row r="44" spans="2:36">
      <c r="B44" s="30" t="s">
        <v>36</v>
      </c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12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</row>
    <row r="45" spans="2:36" ht="27" customHeight="1">
      <c r="B45" s="72" t="s">
        <v>37</v>
      </c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12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</row>
    <row r="46" spans="2:36" ht="26.25" customHeight="1">
      <c r="B46" s="72" t="s">
        <v>38</v>
      </c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12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</row>
    <row r="47" spans="2:36" ht="23.25" customHeight="1">
      <c r="B47" s="72" t="s">
        <v>51</v>
      </c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12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</row>
    <row r="48" spans="2:36">
      <c r="B48" s="30" t="s">
        <v>52</v>
      </c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12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</row>
    <row r="49" spans="2:36">
      <c r="B49" s="30" t="s">
        <v>53</v>
      </c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12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</row>
    <row r="50" spans="2:36">
      <c r="B50" s="11"/>
    </row>
    <row r="51" spans="2:36">
      <c r="B51" s="1" t="s">
        <v>54</v>
      </c>
      <c r="C51" s="14"/>
      <c r="D51" s="97" t="s">
        <v>78</v>
      </c>
      <c r="E51" s="97"/>
      <c r="F51" s="97"/>
      <c r="G51" s="97"/>
    </row>
    <row r="53" spans="2:36">
      <c r="C53" s="14"/>
    </row>
  </sheetData>
  <mergeCells count="94">
    <mergeCell ref="A9:O9"/>
    <mergeCell ref="A4:A8"/>
    <mergeCell ref="B15:B18"/>
    <mergeCell ref="M18:N18"/>
    <mergeCell ref="B4:C4"/>
    <mergeCell ref="D4:H4"/>
    <mergeCell ref="I4:J4"/>
    <mergeCell ref="K4:L4"/>
    <mergeCell ref="B7:C7"/>
    <mergeCell ref="D7:H7"/>
    <mergeCell ref="I7:J7"/>
    <mergeCell ref="K7:L7"/>
    <mergeCell ref="D5:H5"/>
    <mergeCell ref="I5:J5"/>
    <mergeCell ref="K5:L5"/>
    <mergeCell ref="M5:N5"/>
    <mergeCell ref="B6:C6"/>
    <mergeCell ref="D6:H6"/>
    <mergeCell ref="I6:J6"/>
    <mergeCell ref="K6:L6"/>
    <mergeCell ref="M6:N6"/>
    <mergeCell ref="D51:G51"/>
    <mergeCell ref="M7:N7"/>
    <mergeCell ref="K8:L8"/>
    <mergeCell ref="M8:N8"/>
    <mergeCell ref="D15:G15"/>
    <mergeCell ref="H15:H18"/>
    <mergeCell ref="J15:K15"/>
    <mergeCell ref="M15:N15"/>
    <mergeCell ref="D18:G18"/>
    <mergeCell ref="M16:N16"/>
    <mergeCell ref="M17:N17"/>
    <mergeCell ref="H21:I21"/>
    <mergeCell ref="J21:K21"/>
    <mergeCell ref="D17:G17"/>
    <mergeCell ref="K28:L28"/>
    <mergeCell ref="M28:N28"/>
    <mergeCell ref="J22:K22"/>
    <mergeCell ref="A24:N24"/>
    <mergeCell ref="A25:N25"/>
    <mergeCell ref="J18:L18"/>
    <mergeCell ref="C15:C18"/>
    <mergeCell ref="D16:G16"/>
    <mergeCell ref="F21:G21"/>
    <mergeCell ref="A15:A18"/>
    <mergeCell ref="J17:K17"/>
    <mergeCell ref="A31:O31"/>
    <mergeCell ref="D29:G29"/>
    <mergeCell ref="I29:J29"/>
    <mergeCell ref="M29:N29"/>
    <mergeCell ref="K29:L29"/>
    <mergeCell ref="M30:N30"/>
    <mergeCell ref="B47:O47"/>
    <mergeCell ref="B34:O34"/>
    <mergeCell ref="B41:O41"/>
    <mergeCell ref="B46:O46"/>
    <mergeCell ref="B45:O45"/>
    <mergeCell ref="Q10:Q11"/>
    <mergeCell ref="R10:R11"/>
    <mergeCell ref="D14:G14"/>
    <mergeCell ref="J14:K14"/>
    <mergeCell ref="D10:D11"/>
    <mergeCell ref="E10:E11"/>
    <mergeCell ref="F10:F11"/>
    <mergeCell ref="O10:O11"/>
    <mergeCell ref="A13:O13"/>
    <mergeCell ref="M10:N11"/>
    <mergeCell ref="A10:A11"/>
    <mergeCell ref="B10:B11"/>
    <mergeCell ref="C10:C11"/>
    <mergeCell ref="G10:H10"/>
    <mergeCell ref="A1:N1"/>
    <mergeCell ref="A2:N2"/>
    <mergeCell ref="B3:C3"/>
    <mergeCell ref="D3:H3"/>
    <mergeCell ref="I3:J3"/>
    <mergeCell ref="K3:L3"/>
    <mergeCell ref="M3:N3"/>
    <mergeCell ref="M4:N4"/>
    <mergeCell ref="B5:C5"/>
    <mergeCell ref="D21:E21"/>
    <mergeCell ref="B8:J8"/>
    <mergeCell ref="I28:J28"/>
    <mergeCell ref="M14:N14"/>
    <mergeCell ref="M12:N12"/>
    <mergeCell ref="I10:J10"/>
    <mergeCell ref="K10:L10"/>
    <mergeCell ref="A26:N26"/>
    <mergeCell ref="A27:N27"/>
    <mergeCell ref="D28:G28"/>
    <mergeCell ref="J16:K16"/>
    <mergeCell ref="D22:E22"/>
    <mergeCell ref="F22:G22"/>
    <mergeCell ref="H22:I22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gavrilenko_ok</cp:lastModifiedBy>
  <cp:revision>29</cp:revision>
  <cp:lastPrinted>2023-08-31T14:00:40Z</cp:lastPrinted>
  <dcterms:created xsi:type="dcterms:W3CDTF">2006-09-16T00:00:00Z</dcterms:created>
  <dcterms:modified xsi:type="dcterms:W3CDTF">2024-07-15T12:50:08Z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