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20" yWindow="-120" windowWidth="29040" windowHeight="15840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8" i="1"/>
  <c r="L9"/>
  <c r="L10"/>
  <c r="L11"/>
  <c r="L12"/>
  <c r="L13"/>
  <c r="L7"/>
  <c r="L14" l="1"/>
  <c r="F8"/>
  <c r="F9"/>
  <c r="F10"/>
  <c r="F11"/>
  <c r="F12"/>
  <c r="F13"/>
  <c r="F7"/>
  <c r="J7" l="1"/>
  <c r="J9"/>
  <c r="J10"/>
  <c r="J11"/>
  <c r="J12"/>
  <c r="J13"/>
  <c r="I7"/>
  <c r="I9"/>
  <c r="I10"/>
  <c r="I11"/>
  <c r="I12"/>
  <c r="I13"/>
  <c r="K12" l="1"/>
  <c r="K11"/>
  <c r="K7"/>
  <c r="K9"/>
  <c r="K13"/>
  <c r="K10"/>
  <c r="J8"/>
  <c r="I8"/>
  <c r="K8" l="1"/>
</calcChain>
</file>

<file path=xl/sharedStrings.xml><?xml version="1.0" encoding="utf-8"?>
<sst xmlns="http://schemas.openxmlformats.org/spreadsheetml/2006/main" count="26" uniqueCount="26">
  <si>
    <t>Определение и обоснование НМЦК методом сопоставимых рыночных цен (анализа рынка) 
Ответы на запрос получены от _3_(указать кол-во и источник информации (поставщик, подрядчик, исполнитель, иной источник). 
Для определения и обоснования НМЦК в расчетах использованы 3 цены товара (работы, услуги).</t>
  </si>
  <si>
    <t>№ п/п</t>
  </si>
  <si>
    <t>Наименование товара (работы, услуги)</t>
  </si>
  <si>
    <t xml:space="preserve">Номер источника ценовой информации (ИЦИ №i) и цена единицы товара, работы, услуги, представленная i-тым ИЦИ (Цi), руб </t>
  </si>
  <si>
    <t>n - кол-во значений, исп. в расчете</t>
  </si>
  <si>
    <t>Определение однородности совокупности значений выявленных цен</t>
  </si>
  <si>
    <t xml:space="preserve">КП №1 </t>
  </si>
  <si>
    <t xml:space="preserve">КП №2  </t>
  </si>
  <si>
    <t xml:space="preserve">КП №3 </t>
  </si>
  <si>
    <t>&lt;ц&gt; - ср. арифм. .</t>
  </si>
  <si>
    <t>Ср. квадр-ое отклонение</t>
  </si>
  <si>
    <t xml:space="preserve">V - коэф-нт вариации </t>
  </si>
  <si>
    <t>_______________________</t>
  </si>
  <si>
    <t>Изготовление кламера</t>
  </si>
  <si>
    <t>Начальник отдела закупок</t>
  </si>
  <si>
    <t xml:space="preserve">Кол-во, шт
</t>
  </si>
  <si>
    <t>Начальное (максимальное) значение цен единиц контракта</t>
  </si>
  <si>
    <t>/А.В. Сергеенко</t>
  </si>
  <si>
    <t xml:space="preserve">         Минимальная цена, руб. </t>
  </si>
  <si>
    <t>Исполнитель в течение 2024 года оказывает услугу на общую сумму 20 000,00 (Двадцать тысяч рублей 00 копеек) по заявкам Заказчика и по заявленной цене услуг за единицу.</t>
  </si>
  <si>
    <t>Изготовление коронки цельнолитой из сплава CoCr</t>
  </si>
  <si>
    <t>Изготовление вкладки, вкладки разборной из сплава CoCr</t>
  </si>
  <si>
    <t>Изготовление бюгельного каркаса из сплава</t>
  </si>
  <si>
    <t>Изготовление дуги</t>
  </si>
  <si>
    <t>Изготовление фасетки из никель-хрома или сплава</t>
  </si>
  <si>
    <t xml:space="preserve">Изготовление зуба цельнолитого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</si>
</sst>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4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0" fontId="2" fillId="0" borderId="9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1" fillId="0" borderId="4" xfId="0" applyFont="1" applyBorder="1" applyAlignment="1">
      <alignment horizontal="right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4" fontId="3" fillId="0" borderId="0" xfId="0" applyNumberFormat="1" applyFont="1"/>
    <xf numFmtId="0" fontId="3" fillId="0" borderId="9" xfId="0" applyFont="1" applyBorder="1" applyAlignment="1">
      <alignment horizontal="left" wrapText="1"/>
    </xf>
    <xf numFmtId="0" fontId="3" fillId="0" borderId="9" xfId="0" applyFont="1" applyBorder="1" applyAlignment="1">
      <alignment wrapText="1"/>
    </xf>
    <xf numFmtId="0" fontId="3" fillId="0" borderId="9" xfId="0" applyFont="1" applyBorder="1"/>
    <xf numFmtId="2" fontId="2" fillId="2" borderId="9" xfId="0" applyNumberFormat="1" applyFont="1" applyFill="1" applyBorder="1" applyAlignment="1">
      <alignment horizontal="center" vertical="center" wrapText="1"/>
    </xf>
    <xf numFmtId="2" fontId="2" fillId="2" borderId="3" xfId="0" applyNumberFormat="1" applyFont="1" applyFill="1" applyBorder="1" applyAlignment="1">
      <alignment horizontal="center" vertical="center" wrapText="1"/>
    </xf>
    <xf numFmtId="1" fontId="1" fillId="0" borderId="8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0" fillId="0" borderId="9" xfId="0" applyNumberFormat="1" applyBorder="1" applyAlignment="1">
      <alignment horizontal="center"/>
    </xf>
    <xf numFmtId="3" fontId="2" fillId="0" borderId="9" xfId="0" applyNumberFormat="1" applyFont="1" applyBorder="1" applyAlignment="1">
      <alignment horizontal="center" vertical="center" wrapText="1"/>
    </xf>
    <xf numFmtId="2" fontId="0" fillId="0" borderId="9" xfId="0" applyNumberForma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left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1" fillId="2" borderId="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190501</xdr:rowOff>
    </xdr:from>
    <xdr:to>
      <xdr:col>5</xdr:col>
      <xdr:colOff>514350</xdr:colOff>
      <xdr:row>5</xdr:row>
      <xdr:rowOff>733425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="" xmlns:a16="http://schemas.microsoft.com/office/drawing/2014/main" id="{5CE72A58-83A7-481D-B707-159FFD8DE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752975" y="1143001"/>
          <a:ext cx="371475" cy="542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114300</xdr:rowOff>
    </xdr:from>
    <xdr:to>
      <xdr:col>11</xdr:col>
      <xdr:colOff>609600</xdr:colOff>
      <xdr:row>4</xdr:row>
      <xdr:rowOff>114300</xdr:rowOff>
    </xdr:to>
    <xdr:pic>
      <xdr:nvPicPr>
        <xdr:cNvPr id="10" name="Picture 1" descr="C:\Temp\KClipboardExport\7d4qbwfz.gif">
          <a:extLst>
            <a:ext uri="{FF2B5EF4-FFF2-40B4-BE49-F238E27FC236}">
              <a16:creationId xmlns="" xmlns:a16="http://schemas.microsoft.com/office/drawing/2014/main" id="{B806099F-0962-44A5-8387-3B1BFD301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372600" y="10858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8"/>
  <sheetViews>
    <sheetView tabSelected="1" workbookViewId="0">
      <selection activeCell="N10" sqref="N10"/>
    </sheetView>
  </sheetViews>
  <sheetFormatPr defaultRowHeight="15"/>
  <cols>
    <col min="1" max="1" width="5" customWidth="1"/>
    <col min="2" max="2" width="36.85546875" customWidth="1"/>
    <col min="8" max="8" width="7.42578125" customWidth="1"/>
    <col min="10" max="10" width="10" customWidth="1"/>
    <col min="11" max="11" width="9.42578125" customWidth="1"/>
    <col min="12" max="12" width="11.42578125" customWidth="1"/>
  </cols>
  <sheetData>
    <row r="1" spans="1:16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6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6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6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</row>
    <row r="5" spans="1:16">
      <c r="A5" s="34" t="s">
        <v>1</v>
      </c>
      <c r="B5" s="36" t="s">
        <v>2</v>
      </c>
      <c r="C5" s="38" t="s">
        <v>3</v>
      </c>
      <c r="D5" s="39"/>
      <c r="E5" s="39"/>
      <c r="F5" s="40"/>
      <c r="G5" s="1"/>
      <c r="H5" s="36" t="s">
        <v>4</v>
      </c>
      <c r="I5" s="41" t="s">
        <v>5</v>
      </c>
      <c r="J5" s="42"/>
      <c r="K5" s="43"/>
      <c r="L5" s="44" t="s">
        <v>18</v>
      </c>
    </row>
    <row r="6" spans="1:16" ht="72" customHeight="1">
      <c r="A6" s="35"/>
      <c r="B6" s="37"/>
      <c r="C6" s="2" t="s">
        <v>6</v>
      </c>
      <c r="D6" s="2" t="s">
        <v>7</v>
      </c>
      <c r="E6" s="2" t="s">
        <v>8</v>
      </c>
      <c r="F6" s="3"/>
      <c r="G6" s="4" t="s">
        <v>15</v>
      </c>
      <c r="H6" s="37"/>
      <c r="I6" s="5" t="s">
        <v>9</v>
      </c>
      <c r="J6" s="6" t="s">
        <v>10</v>
      </c>
      <c r="K6" s="6" t="s">
        <v>11</v>
      </c>
      <c r="L6" s="45"/>
    </row>
    <row r="7" spans="1:16" ht="30">
      <c r="A7" s="21">
        <v>1</v>
      </c>
      <c r="B7" s="16" t="s">
        <v>20</v>
      </c>
      <c r="C7" s="19">
        <v>150</v>
      </c>
      <c r="D7" s="19">
        <v>165</v>
      </c>
      <c r="E7" s="19">
        <v>150</v>
      </c>
      <c r="F7" s="7">
        <f>C7+D7+E7</f>
        <v>465</v>
      </c>
      <c r="G7" s="24">
        <v>1</v>
      </c>
      <c r="H7" s="8">
        <v>3</v>
      </c>
      <c r="I7" s="7">
        <f t="shared" ref="I7:I13" si="0">AVERAGE(C7:E7)</f>
        <v>155</v>
      </c>
      <c r="J7" s="7">
        <f>STDEV(C7:E7)</f>
        <v>8.6602540378443873</v>
      </c>
      <c r="K7" s="9">
        <f>J7/I7</f>
        <v>5.5872606695770238E-2</v>
      </c>
      <c r="L7" s="19">
        <f>E7</f>
        <v>150</v>
      </c>
    </row>
    <row r="8" spans="1:16" ht="30">
      <c r="A8" s="22">
        <v>2</v>
      </c>
      <c r="B8" s="10" t="s">
        <v>21</v>
      </c>
      <c r="C8" s="20">
        <v>150</v>
      </c>
      <c r="D8" s="20">
        <v>165</v>
      </c>
      <c r="E8" s="20">
        <v>150</v>
      </c>
      <c r="F8" s="7">
        <f t="shared" ref="F8:F13" si="1">C8+D8+E8</f>
        <v>465</v>
      </c>
      <c r="G8" s="24">
        <v>1</v>
      </c>
      <c r="H8" s="8">
        <v>3</v>
      </c>
      <c r="I8" s="7">
        <f t="shared" si="0"/>
        <v>155</v>
      </c>
      <c r="J8" s="7">
        <f>STDEV(C8:E8)</f>
        <v>8.6602540378443873</v>
      </c>
      <c r="K8" s="9">
        <f>J8/I8</f>
        <v>5.5872606695770238E-2</v>
      </c>
      <c r="L8" s="19">
        <f t="shared" ref="L8:L13" si="2">E8</f>
        <v>150</v>
      </c>
    </row>
    <row r="9" spans="1:16" ht="30">
      <c r="A9" s="23">
        <v>3</v>
      </c>
      <c r="B9" s="16" t="s">
        <v>22</v>
      </c>
      <c r="C9" s="25">
        <v>1585</v>
      </c>
      <c r="D9" s="25">
        <v>1550</v>
      </c>
      <c r="E9" s="25">
        <v>1500</v>
      </c>
      <c r="F9" s="7">
        <f t="shared" si="1"/>
        <v>4635</v>
      </c>
      <c r="G9" s="24">
        <v>1</v>
      </c>
      <c r="H9" s="8">
        <v>3</v>
      </c>
      <c r="I9" s="7">
        <f t="shared" si="0"/>
        <v>1545</v>
      </c>
      <c r="J9" s="7">
        <f t="shared" ref="J9:J13" si="3">STDEV(C9:E9)</f>
        <v>42.720018726587654</v>
      </c>
      <c r="K9" s="9">
        <f t="shared" ref="K9:K13" si="4">J9/I9</f>
        <v>2.7650497557661913E-2</v>
      </c>
      <c r="L9" s="19">
        <f t="shared" si="2"/>
        <v>1500</v>
      </c>
    </row>
    <row r="10" spans="1:16">
      <c r="A10" s="23">
        <v>4</v>
      </c>
      <c r="B10" s="17" t="s">
        <v>23</v>
      </c>
      <c r="C10" s="25">
        <v>1120</v>
      </c>
      <c r="D10" s="25">
        <v>1100</v>
      </c>
      <c r="E10" s="25">
        <v>1000</v>
      </c>
      <c r="F10" s="7">
        <f t="shared" si="1"/>
        <v>3220</v>
      </c>
      <c r="G10" s="24">
        <v>1</v>
      </c>
      <c r="H10" s="8">
        <v>3</v>
      </c>
      <c r="I10" s="7">
        <f t="shared" si="0"/>
        <v>1073.3333333333333</v>
      </c>
      <c r="J10" s="7">
        <f t="shared" si="3"/>
        <v>64.29100507328576</v>
      </c>
      <c r="K10" s="9">
        <f t="shared" si="4"/>
        <v>5.98984519316327E-2</v>
      </c>
      <c r="L10" s="19">
        <f t="shared" si="2"/>
        <v>1000</v>
      </c>
    </row>
    <row r="11" spans="1:16" ht="15.75" customHeight="1">
      <c r="A11" s="23">
        <v>5</v>
      </c>
      <c r="B11" s="18" t="s">
        <v>13</v>
      </c>
      <c r="C11" s="25">
        <v>400</v>
      </c>
      <c r="D11" s="25">
        <v>375</v>
      </c>
      <c r="E11" s="25">
        <v>300</v>
      </c>
      <c r="F11" s="7">
        <f t="shared" si="1"/>
        <v>1075</v>
      </c>
      <c r="G11" s="24">
        <v>1</v>
      </c>
      <c r="H11" s="8">
        <v>3</v>
      </c>
      <c r="I11" s="7">
        <f t="shared" si="0"/>
        <v>358.33333333333331</v>
      </c>
      <c r="J11" s="7">
        <f t="shared" si="3"/>
        <v>52.041649986653411</v>
      </c>
      <c r="K11" s="9">
        <f t="shared" si="4"/>
        <v>0.1452325115906607</v>
      </c>
      <c r="L11" s="19">
        <f t="shared" si="2"/>
        <v>300</v>
      </c>
    </row>
    <row r="12" spans="1:16" ht="28.5" customHeight="1">
      <c r="A12" s="23">
        <v>6</v>
      </c>
      <c r="B12" s="17" t="s">
        <v>24</v>
      </c>
      <c r="C12" s="25">
        <v>180</v>
      </c>
      <c r="D12" s="25">
        <v>150</v>
      </c>
      <c r="E12" s="25">
        <v>120</v>
      </c>
      <c r="F12" s="7">
        <f t="shared" si="1"/>
        <v>450</v>
      </c>
      <c r="G12" s="24">
        <v>1</v>
      </c>
      <c r="H12" s="8">
        <v>3</v>
      </c>
      <c r="I12" s="7">
        <f t="shared" si="0"/>
        <v>150</v>
      </c>
      <c r="J12" s="7">
        <f t="shared" si="3"/>
        <v>30</v>
      </c>
      <c r="K12" s="9">
        <f t="shared" si="4"/>
        <v>0.2</v>
      </c>
      <c r="L12" s="19">
        <f t="shared" si="2"/>
        <v>120</v>
      </c>
    </row>
    <row r="13" spans="1:16" ht="22.5" customHeight="1">
      <c r="A13" s="23">
        <v>7</v>
      </c>
      <c r="B13" s="18" t="s">
        <v>25</v>
      </c>
      <c r="C13" s="25">
        <v>185</v>
      </c>
      <c r="D13" s="25">
        <v>170</v>
      </c>
      <c r="E13" s="25">
        <v>150</v>
      </c>
      <c r="F13" s="7">
        <f t="shared" si="1"/>
        <v>505</v>
      </c>
      <c r="G13" s="24">
        <v>1</v>
      </c>
      <c r="H13" s="8">
        <v>3</v>
      </c>
      <c r="I13" s="7">
        <f t="shared" si="0"/>
        <v>168.33333333333334</v>
      </c>
      <c r="J13" s="7">
        <f t="shared" si="3"/>
        <v>17.559422921421302</v>
      </c>
      <c r="K13" s="9">
        <f t="shared" si="4"/>
        <v>0.10431340349359189</v>
      </c>
      <c r="L13" s="19">
        <f t="shared" si="2"/>
        <v>150</v>
      </c>
    </row>
    <row r="14" spans="1:16" ht="31.5" customHeight="1">
      <c r="A14" s="11"/>
      <c r="B14" s="28" t="s">
        <v>16</v>
      </c>
      <c r="C14" s="29"/>
      <c r="D14" s="29"/>
      <c r="E14" s="29"/>
      <c r="F14" s="29"/>
      <c r="G14" s="29"/>
      <c r="H14" s="29"/>
      <c r="I14" s="29"/>
      <c r="J14" s="29"/>
      <c r="K14" s="30"/>
      <c r="L14" s="12">
        <f>SUM(L7:L13)</f>
        <v>3370</v>
      </c>
    </row>
    <row r="15" spans="1:16">
      <c r="A15" s="13"/>
      <c r="H15" s="13"/>
      <c r="I15" s="13"/>
      <c r="J15" s="13"/>
      <c r="K15" s="13"/>
      <c r="L15" s="15"/>
    </row>
    <row r="16" spans="1:16" ht="40.5" customHeight="1">
      <c r="B16" s="27" t="s">
        <v>19</v>
      </c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6"/>
      <c r="N16" s="26"/>
      <c r="O16" s="26"/>
      <c r="P16" s="26"/>
    </row>
    <row r="17" spans="2:7" ht="55.5" customHeight="1"/>
    <row r="18" spans="2:7">
      <c r="B18" s="13" t="s">
        <v>14</v>
      </c>
      <c r="C18" s="13"/>
      <c r="D18" s="14" t="s">
        <v>12</v>
      </c>
      <c r="E18" s="14"/>
      <c r="F18" s="14" t="s">
        <v>17</v>
      </c>
      <c r="G18" s="14"/>
    </row>
  </sheetData>
  <mergeCells count="9">
    <mergeCell ref="B16:L16"/>
    <mergeCell ref="B14:K14"/>
    <mergeCell ref="A1:L4"/>
    <mergeCell ref="A5:A6"/>
    <mergeCell ref="B5:B6"/>
    <mergeCell ref="C5:F5"/>
    <mergeCell ref="H5:H6"/>
    <mergeCell ref="I5:K5"/>
    <mergeCell ref="L5:L6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Львовская Елена Васильевна</dc:creator>
  <cp:lastModifiedBy>сергеенкоав</cp:lastModifiedBy>
  <cp:lastPrinted>2024-07-24T11:55:57Z</cp:lastPrinted>
  <dcterms:created xsi:type="dcterms:W3CDTF">2015-06-05T18:19:34Z</dcterms:created>
  <dcterms:modified xsi:type="dcterms:W3CDTF">2024-07-30T06:46:52Z</dcterms:modified>
</cp:coreProperties>
</file>