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"/>
  <c r="H41"/>
  <c r="H42"/>
  <c r="C22" l="1"/>
  <c r="C20"/>
  <c r="F33" i="2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4"/>
  <c r="B31" i="1"/>
  <c r="H22"/>
  <c r="M22"/>
  <c r="N32" l="1"/>
  <c r="N33"/>
  <c r="M7"/>
  <c r="M5" l="1"/>
  <c r="F32"/>
  <c r="D41"/>
  <c r="D32"/>
  <c r="H14"/>
  <c r="M14" s="1"/>
  <c r="H15"/>
  <c r="L32" l="1"/>
  <c r="I41"/>
  <c r="M41"/>
  <c r="B22"/>
  <c r="B20"/>
  <c r="O41"/>
  <c r="C41"/>
  <c r="C32"/>
  <c r="B32"/>
  <c r="B41" s="1"/>
  <c r="R14"/>
  <c r="C24" l="1"/>
  <c r="L13" l="1"/>
  <c r="L15"/>
  <c r="O40" l="1"/>
  <c r="O42"/>
  <c r="I40"/>
  <c r="I42"/>
  <c r="H40"/>
  <c r="M40" s="1"/>
  <c r="M42"/>
  <c r="D40"/>
  <c r="D42"/>
  <c r="C40"/>
  <c r="C42"/>
  <c r="A40"/>
  <c r="D31"/>
  <c r="D33"/>
  <c r="C31" l="1"/>
  <c r="C33"/>
  <c r="B40"/>
  <c r="B33"/>
  <c r="B42" s="1"/>
  <c r="A31" l="1"/>
  <c r="B24" l="1"/>
  <c r="R13" l="1"/>
  <c r="R15"/>
  <c r="J13"/>
  <c r="J15"/>
  <c r="H13"/>
  <c r="M13" s="1"/>
  <c r="L31" s="1"/>
  <c r="M15"/>
  <c r="M43" l="1"/>
</calcChain>
</file>

<file path=xl/sharedStrings.xml><?xml version="1.0" encoding="utf-8"?>
<sst xmlns="http://schemas.openxmlformats.org/spreadsheetml/2006/main" count="344" uniqueCount="237">
  <si>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</si>
  <si>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</si>
  <si>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</si>
  <si>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</si>
  <si>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</si>
  <si>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</si>
  <si>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</si>
  <si>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</si>
  <si>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</si>
  <si>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</si>
  <si>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</si>
  <si>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</si>
  <si>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</si>
  <si>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</si>
  <si>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</si>
  <si>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</si>
  <si>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</si>
  <si>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</si>
  <si>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</si>
  <si>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</si>
  <si>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</si>
  <si>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</si>
  <si>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</si>
  <si>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</si>
  <si>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</si>
  <si>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</si>
  <si>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</si>
  <si>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</si>
  <si>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</si>
  <si>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</si>
  <si>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</si>
  <si>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</si>
  <si>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</si>
  <si>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</si>
  <si>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</si>
  <si>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</si>
  <si>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</si>
  <si>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</si>
  <si>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</si>
  <si>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</si>
  <si>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</si>
  <si>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</si>
  <si>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</si>
  <si>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</si>
  <si>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</si>
  <si>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</si>
  <si>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</si>
  <si>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</si>
  <si>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</si>
  <si>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</si>
  <si>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</si>
  <si>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</si>
  <si>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</si>
  <si>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</si>
  <si>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</si>
  <si>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</si>
  <si>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</si>
  <si>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</si>
  <si>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</si>
  <si>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</si>
  <si>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</si>
  <si>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1.4. Сводная информация о минимальном значении НЦ единицы товара: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</si>
  <si>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</si>
  <si>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>мг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</si>
  <si>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</si>
  <si>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рабочих дней.</t>
    </r>
  </si>
  <si>
    <t xml:space="preserve"> </t>
  </si>
  <si>
    <t>_</t>
  </si>
  <si>
    <t>О.К.Гавриленко</t>
  </si>
  <si>
    <t xml:space="preserve"> см[3*];^мл</t>
  </si>
  <si>
    <t>21.20.10.191-000057-1-00099-0000000000000</t>
  </si>
  <si>
    <t xml:space="preserve">Вл.ООО "Джодас Экспоим", Россия (7723733387); Вып.к.Перв.Уп.Пр.Ла Кэр Фарма Лимитед, Индия (10AYAPR4037Q1ZA); Втор.Уп.Джодас Экспоим Пвт.Лтд, Индия (36AABCJ8653L1Z3); 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</si>
  <si>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</si>
  <si>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 xml:space="preserve">Вл.Вып.к.Перв.Уп.Втор.Уп.Пр.Юник Фармасьютикал Лабораториз (Отделение фирмы Дж.Б.Кемикалс энд Фармасьютикалс Лтд), Индия (AAACJ1482G); 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</si>
  <si>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</si>
  <si>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Вл.Вып.к.Перв.Уп.Втор.Уп.Пр.Общество с ограниченной ответственностью "МОСФАРМ" (ООО "МОСФАРМ"), Россия (5042121905); </t>
  </si>
  <si>
    <t xml:space="preserve">Вл.Вып.к.Перв.Уп.Втор.Уп.Пр.Общество с ограниченной ответственностью "ИСТ-ФАРМ" (ООО "ИСТ-ФАРМ"), Россия (2511087220); </t>
  </si>
  <si>
    <t xml:space="preserve">Вл.Вып.к.Перв.Уп.Втор.Уп.Пр.Публичное акционерное общество "Красфарма" (ПАО "Красфарма"), Россия (2464010490); </t>
  </si>
  <si>
    <t xml:space="preserve">Вл.Общество с ограниченной ответственностью "Эдвансд Фармасьютикалс" (ООО "Эдвансд Фарма"), Россия (3120099445); Вып.к.Перв.Уп.Втор.Уп.Пр.Общество с ограниченной ответственностью "Эдвансд Пермь" (ООО "Эдвансд Пермь"), Россия (5904167958); </t>
  </si>
  <si>
    <t xml:space="preserve">Вл.Мосхимфармпрепараты им.Н.А.Семашко ОАО, Россия; Вып.к.Перв.Уп.Втор.Уп.Пр.ОАО "Мосхимфармпрепараты" им.Н.А.Семашко", Россия; </t>
  </si>
  <si>
    <t xml:space="preserve">Вл.Вып.к.Перв.Уп.Втор.Уп.Пр.Ахлкон Парентералс (Индия) Лимитед, Индия; </t>
  </si>
  <si>
    <t xml:space="preserve">Вл.Орхид Хелскэр (подразделение Орхид Кемикалс энд Фармасьютикалс Лтд), ~; Вып.к.Перв.Уп.Втор.Уп.Пр.Орхид Хелскэр (подразделение Орхид Кемикалз энд Фармасьютикалз Лтд), Индия; </t>
  </si>
  <si>
    <t xml:space="preserve">П N011666/01 
22.12.2020 (722/20-20-ОПР) </t>
  </si>
  <si>
    <t xml:space="preserve">Вл.Вып.к.Перв.Уп.Втор.Уп.Пр.Оцука Фармасьютикал Индия Прайвит Лимитед, Индия (24AAFCC0602G1ZD); </t>
  </si>
  <si>
    <t xml:space="preserve"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 </t>
  </si>
  <si>
    <t>Метронидазол</t>
  </si>
  <si>
    <t xml:space="preserve">Вл.Алкем Лабораториз Лтд, Индия; Вып.к.Перв.Уп.Втор.Уп.Пр.Алкем Лабораториз Лтд, Индия; </t>
  </si>
  <si>
    <t xml:space="preserve">Вл.Вып.к.Перв.Уп.Втор.Уп.Пр.ООО "Производственная фармацевтическая компания "Алиум", Россия (5024108186); </t>
  </si>
  <si>
    <t>ГК 0372200048024000039 от  12.02.2024</t>
  </si>
  <si>
    <t>*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</si>
  <si>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t>КОЛИСТИМЕТАТ НАТРИЯ, ПОРОШОК ДЛЯ ПРИГОТОВЛЕНИЯ РАСТВОРА ДЛЯ ИНЪЕКЦИЙ, ИНФУЗИЙ И ИНГАЛЯЦИЙ ; дозировка: 80 мг</t>
  </si>
  <si>
    <t xml:space="preserve">  ПОРОШОК ДЛЯ ПРИГОТОВЛЕНИЯ РАСТВОРА ДЛЯ ИНЪЕКЦИЙ, ИНФУЗИЙ И ИНГАЛЯЦИЙ ; дозировка: 80 мг</t>
  </si>
  <si>
    <t xml:space="preserve"> КОЛИСТИМЕТАТ НАТРИЯ</t>
  </si>
  <si>
    <t>21.20.10.191-000099-1-00467-0000000000000</t>
  </si>
  <si>
    <t>Нет</t>
  </si>
  <si>
    <t xml:space="preserve"> ЦЕФЕПИМ+СУЛЬБАКТАМ</t>
  </si>
  <si>
    <t>21.20.10.191-000144-1-00004-0000000000000</t>
  </si>
  <si>
    <t xml:space="preserve"> ПОРОШОК ДЛЯ ПРИГОТОВЛЕНИЯ РАСТВОРА ДЛЯ ВНУТРИВЕННОГО И ВНУТРИМЫШЕЧНОГО ВВЕДЕНИЯ ; дозировка: 1000 мг+1000 мг</t>
  </si>
  <si>
    <t xml:space="preserve">ЦЕФЕПИМ+СУЛЬБАКТАМ, ПОРОШОК ДЛЯ ПРИГОТОВЛЕНИЯ РАСТВОРА ДЛЯ ВНУТРИВЕННОГО И ВНУТРИМЫШЕЧНОГО ВВЕДЕНИЯ ; дозировка: 1000 мг+1000 мг </t>
  </si>
  <si>
    <t>МЕТРОНИДАЗОЛ*</t>
  </si>
  <si>
    <t>РАСТВОР ДЛЯ ИНФУЗИЙ ; дозировка: 5 мг/мл, 100мл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</si>
  <si>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</si>
  <si>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</si>
  <si>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</si>
  <si>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</si>
  <si>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</si>
  <si>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</si>
  <si>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</si>
  <si>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</si>
  <si>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</si>
  <si>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Дата вступления в силу</t>
  </si>
  <si>
    <t>Метрогил</t>
  </si>
  <si>
    <t>раствор для инфузий, 5 мг/мл, 100 мл - флаконы (1)  - пачки картонные</t>
  </si>
  <si>
    <t>П N011666/01</t>
  </si>
  <si>
    <t>22.12.2020 
 (722/20-20-ОПР)</t>
  </si>
  <si>
    <t>8901086130013</t>
  </si>
  <si>
    <t>раствор для инфузий, 5 мг/мл, 100 мл - контейнеры с 2 портами (1)  - пачки картонные</t>
  </si>
  <si>
    <t>ЛП-003033</t>
  </si>
  <si>
    <t>21.02.2020 
 115/20-20</t>
  </si>
  <si>
    <t>4607069223348</t>
  </si>
  <si>
    <t>раствор для инфузий, 5 мг/мл, 100 мл - бутылка (1)  - пачка картонная</t>
  </si>
  <si>
    <t>ЛП-005479</t>
  </si>
  <si>
    <t>22.11.2019 
 794/20-19</t>
  </si>
  <si>
    <t>4607116946527</t>
  </si>
  <si>
    <t>раствор для инфузий, 5 мг/мл, 100 мл - флаконы полиэтиленовые (1)  - пакеты (1) - пачки картонные</t>
  </si>
  <si>
    <t>П N014878/01-2003</t>
  </si>
  <si>
    <t>8901664000929</t>
  </si>
  <si>
    <t xml:space="preserve">Вл.Вып.к.Перв.Уп.Втор.Уп.Пр.Аквариус Энтерпрайзис, Индия; </t>
  </si>
  <si>
    <t>П N012706/01</t>
  </si>
  <si>
    <t>8902230100104</t>
  </si>
  <si>
    <t>раствор для инфузий, 5 мг/мл, 100 мл - контейнер (1)  - пачка картонная</t>
  </si>
  <si>
    <t>Р N003078/01</t>
  </si>
  <si>
    <t>4602521014731</t>
  </si>
  <si>
    <t>раствор для инфузий, 5 мг/мл, 100 мл - флаконы полиэтиленовые (1)  - пачки картонные</t>
  </si>
  <si>
    <t>П N012969/01</t>
  </si>
  <si>
    <t>8901150000020</t>
  </si>
  <si>
    <t>8901150000044</t>
  </si>
  <si>
    <t xml:space="preserve">раствор для инфузий, 5 мг/мл, 100 мл - флаконы полиэтиленовые (1)  - </t>
  </si>
  <si>
    <t>Р N002063/02</t>
  </si>
  <si>
    <t>4600828003410</t>
  </si>
  <si>
    <t>раствор для инфузий, 5 мг/мл, 100 мл - бутылка (1)  - пачка  картонная</t>
  </si>
  <si>
    <t>15.08.2022 
25-7-4222083-изм</t>
  </si>
  <si>
    <t>4610086238943</t>
  </si>
  <si>
    <t>раствор для инфузий, 5 мг/мл, 100 мл - контейнер (1)  - пакет</t>
  </si>
  <si>
    <t xml:space="preserve">Вл.Вып.к.Перв.Уп.Втор.Уп.Пр.Общество с ограниченной ответственностью  "Авексима Сибирь", Россия (4205051780); </t>
  </si>
  <si>
    <t>ЛП-004762</t>
  </si>
  <si>
    <t>20.11.2023 
1755/20-23</t>
  </si>
  <si>
    <t>4607100622598</t>
  </si>
  <si>
    <t>раствор для инфузий, 5 мг/мл, 100 мл - бутылки (1)  - ящики картонные (для стационаров)</t>
  </si>
  <si>
    <t>ЛП-№(001297)-(РГ-RU)</t>
  </si>
  <si>
    <t>27.02.2023 
25-7-4243990-ОПР-изм</t>
  </si>
  <si>
    <t>4680034161180</t>
  </si>
  <si>
    <t>раствор для инфузий, 5 мг/мл, 100 мл - бутылки (1)  - пачки картонные</t>
  </si>
  <si>
    <t xml:space="preserve">Вл.Вып.к.Перв.Уп.Втор.Уп.Пр.ПАО "Биосинтез", Россия (5834001025); </t>
  </si>
  <si>
    <t>ЛП-002746</t>
  </si>
  <si>
    <t>27.12.2023 
2015/1/20-23/ОС</t>
  </si>
  <si>
    <t>4602884016359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</si>
  <si>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</si>
  <si>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>ЛП-002001</t>
  </si>
  <si>
    <t>раствор для инфузий, 5 мг/мл, 100 мл - контейнеры (1)  - пакеты металлизированные</t>
  </si>
  <si>
    <t>4605258004655</t>
  </si>
  <si>
    <t>раствор для инфузий, 500 мг/100 мл, 100 мл - флаконы (1)  - пачки картонные</t>
  </si>
  <si>
    <t xml:space="preserve">Вл.АО "Научно-производственный центр "ЭЛЬФА", Россия (7709203010); Вып.к.Перв.Уп.Втор.Уп.Пр.Эльфа Лабораториз, Индия (AABFE6989K); </t>
  </si>
  <si>
    <t>ЛСР-009894/09</t>
  </si>
  <si>
    <t>21.12.2023 
1987/1/20-23/ОС</t>
  </si>
  <si>
    <t>4607037190405</t>
  </si>
  <si>
    <t>Метролакэр</t>
  </si>
  <si>
    <t>раствор для инфузий, 5 мг/мл, 100 мл - флакон (1)  - пачка картонная</t>
  </si>
  <si>
    <t>П N013902/01</t>
  </si>
  <si>
    <t>8906055587454</t>
  </si>
  <si>
    <t>Метрон</t>
  </si>
  <si>
    <t>П N014437/01-2002</t>
  </si>
  <si>
    <t>21.12.2020 
 (685/20-20-ОПР)</t>
  </si>
  <si>
    <t>8902269006019</t>
  </si>
  <si>
    <t>Метронидазол-АКОС</t>
  </si>
  <si>
    <t>ЛП-№(001793)-(РГ-RU)</t>
  </si>
  <si>
    <t>4602565036102</t>
  </si>
  <si>
    <t>раствор для инфузий, 5 мг/мл, 100 мл - флакон (1)  - пачки картонные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</si>
  <si>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</si>
  <si>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Р N002101/02</t>
  </si>
  <si>
    <t>04.05.2023 
627/20-23</t>
  </si>
  <si>
    <t>4602565014841</t>
  </si>
  <si>
    <t>Метронидал</t>
  </si>
  <si>
    <t>ЛСР-009319/08</t>
  </si>
  <si>
    <t>раствор для инфузий 5 мг/мл, 100 мл - флаконы (1) - пачки картонные</t>
  </si>
  <si>
    <t>Общество с ограниченной ответственностью "Производственно-фармацевтическая компания "Пребенд" (ООО "ПФК "Пребенд"), Россия</t>
  </si>
  <si>
    <t>4650062320262</t>
  </si>
  <si>
    <t>Бацимекс</t>
  </si>
  <si>
    <t>ЛСР-005201/09</t>
  </si>
  <si>
    <t>8907695041078</t>
  </si>
  <si>
    <t>Метронидазол-ЭСКОМ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</si>
  <si>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</si>
  <si>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ЛП-000948</t>
  </si>
  <si>
    <t>09.04.2024 
25-7-4282224-ОС-изм</t>
  </si>
  <si>
    <t>4605453010208</t>
  </si>
  <si>
    <t>Алимезол</t>
  </si>
  <si>
    <t>раствор для инфузий, 5 мг/мл, 100 мл - флаконы (1)  - ящики картонные (для стационаров)</t>
  </si>
  <si>
    <t>ЛП-004934</t>
  </si>
  <si>
    <t>18.12.2020 
 (663/20-20-ОПР)</t>
  </si>
  <si>
    <t>4660007233670</t>
  </si>
  <si>
    <t>Метрогил®</t>
  </si>
  <si>
    <t>ЛП-№(000576)-(РГ-RU)</t>
  </si>
  <si>
    <t>8901086132185</t>
  </si>
  <si>
    <t>Метронидазол-Эдвансд</t>
  </si>
  <si>
    <t>ЛП-007245</t>
  </si>
  <si>
    <t>14.04.2022 
340/20-22</t>
  </si>
  <si>
    <t>4630013900385</t>
  </si>
  <si>
    <t>ЭЛЬПАСОЛ® солофарм</t>
  </si>
  <si>
    <t>раствор для инфузий ~, 5 мг/мл, 100 мл - флакон (1)  - пачка картонная</t>
  </si>
  <si>
    <t>ЛП-007309</t>
  </si>
  <si>
    <t>22.10.2021 
 (972/20-21)</t>
  </si>
  <si>
    <t>4630098007528</t>
  </si>
  <si>
    <t>ЛП-№(003361)-(РГ-RU)</t>
  </si>
  <si>
    <t>16.11.2023 
25-7-4269606-изм</t>
  </si>
  <si>
    <t>4630179311094</t>
  </si>
  <si>
    <t>МетроКаз</t>
  </si>
  <si>
    <t>раствор для инфузий, 0.5%, 100 мл - флаконы (1)  - пачки картонные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</si>
  <si>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</si>
  <si>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>ЛП-003894</t>
  </si>
  <si>
    <t>25.12.2023 
25-7-4273385-ОПР-изм</t>
  </si>
  <si>
    <t>4870208030231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</si>
  <si>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24.07.2024)</t>
  </si>
  <si>
    <t>Коли-
чество ед.изм. в потреб. упаков-
ке</t>
  </si>
  <si>
    <t>Цефепим+[Сульбактам]</t>
  </si>
  <si>
    <t>Максиктам®-АФ</t>
  </si>
  <si>
    <t>порошок для приготовления раствора для внутривенного и внутримышечного введения, 1000 мг+1000 мг, 2000 мг - флакон (1)  - пачка  картонная</t>
  </si>
  <si>
    <t xml:space="preserve">Вл.Общество с ограниченной ответственностью "АлФарма" (OOO "АлФарма"), Россия (7707781200); Вып.к.Перв.Уп.Втор.Уп.Пр.Акционерное общество "Алтегра" ( АО "Алтегра"), Россия (5010058143); </t>
  </si>
  <si>
    <t>ЛП-005253</t>
  </si>
  <si>
    <t>05.06.2024 
799/20-24</t>
  </si>
  <si>
    <t>4660228710424</t>
  </si>
  <si>
    <t xml:space="preserve"> Вл.Общество с ограниченной ответственностью "АлФарма" (OOO "АлФарма"), Россия (7707781200); Вып.к.Перв.Уп.Втор.Уп.Пр.Акционерное общество "Алтегра" ( АО "Алтегра"), Россия (5010058143); </t>
  </si>
  <si>
    <t xml:space="preserve"> ЛП-005253, 05.06.2024 
799/20-24</t>
  </si>
  <si>
    <t xml:space="preserve">МЕТРОГИЛ, раствор для инфузий, 5 мг/мл, 100 мл - флаконы (1) - пачки картонные </t>
  </si>
  <si>
    <t xml:space="preserve"> Начальная максимальная цена контракта  101 428  рублей 80 коп.  (Сто одна тысяча четыреста двадцать восемь рублей 80 коп.) </t>
  </si>
  <si>
    <t xml:space="preserve">КП
Вх. № 214//2 От 29.07.24
</t>
  </si>
  <si>
    <t xml:space="preserve">КП
Вх. № 214/3 От 29.07.24
</t>
  </si>
  <si>
    <t xml:space="preserve">КП
Вх. № 214/1 От 27.07.24
</t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</si>
</sst>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"/>
    <numFmt numFmtId="169" formatCode="[$-10419]###\ ###\ ##0.00"/>
  </numFmts>
  <fonts count="35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u/>
      <sz val="9.9"/>
      <color theme="10"/>
      <name val="Calibri"/>
      <family val="2"/>
      <charset val="1"/>
    </font>
    <font>
      <sz val="9"/>
      <name val="Times New Roman"/>
      <family val="1"/>
      <charset val="1"/>
    </font>
    <font>
      <sz val="11"/>
      <name val="Times New Roman"/>
      <family val="1"/>
      <charset val="1"/>
    </font>
    <font>
      <b/>
      <sz val="8"/>
      <name val="Times New Roman"/>
      <family val="1"/>
      <charset val="1"/>
    </font>
    <font>
      <sz val="9.9"/>
      <name val="Calibri"/>
      <family val="2"/>
      <charset val="1"/>
    </font>
    <font>
      <b/>
      <sz val="14"/>
      <color indexed="8"/>
      <name val="Times New Roman"/>
      <charset val="204"/>
    </font>
    <font>
      <b/>
      <sz val="8"/>
      <color indexed="8"/>
      <name val="Times New Roman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5F5F5"/>
        <bgColor indexed="0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8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8" fillId="7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7" fillId="8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6" fontId="23" fillId="0" borderId="1" xfId="0" applyNumberFormat="1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7" borderId="0" xfId="0" applyFont="1" applyFill="1" applyAlignment="1">
      <alignment horizontal="center" vertical="center" wrapText="1"/>
    </xf>
    <xf numFmtId="0" fontId="26" fillId="0" borderId="0" xfId="1" applyFont="1" applyAlignment="1" applyProtection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7" fontId="17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6" xfId="0" applyFont="1" applyBorder="1"/>
    <xf numFmtId="0" fontId="1" fillId="0" borderId="9" xfId="0" applyFont="1" applyBorder="1"/>
    <xf numFmtId="0" fontId="9" fillId="0" borderId="1" xfId="0" applyFont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top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8" fillId="12" borderId="10" xfId="0" applyFont="1" applyFill="1" applyBorder="1" applyAlignment="1" applyProtection="1">
      <alignment horizontal="center" vertical="center" wrapText="1" readingOrder="1"/>
      <protection locked="0"/>
    </xf>
    <xf numFmtId="0" fontId="28" fillId="12" borderId="11" xfId="0" applyFont="1" applyFill="1" applyBorder="1" applyAlignment="1" applyProtection="1">
      <alignment horizontal="center" vertical="center" wrapText="1" readingOrder="1"/>
      <protection locked="0"/>
    </xf>
    <xf numFmtId="0" fontId="28" fillId="12" borderId="12" xfId="0" applyFont="1" applyFill="1" applyBorder="1" applyAlignment="1" applyProtection="1">
      <alignment horizontal="center" vertical="center" wrapText="1" readingOrder="1"/>
      <protection locked="0"/>
    </xf>
    <xf numFmtId="0" fontId="29" fillId="0" borderId="13" xfId="0" applyFont="1" applyBorder="1" applyAlignment="1" applyProtection="1">
      <alignment horizontal="left" vertical="top" wrapText="1" readingOrder="1"/>
      <protection locked="0"/>
    </xf>
    <xf numFmtId="0" fontId="29" fillId="0" borderId="14" xfId="0" applyFont="1" applyBorder="1" applyAlignment="1" applyProtection="1">
      <alignment vertical="top" wrapText="1" readingOrder="1"/>
      <protection locked="0"/>
    </xf>
    <xf numFmtId="168" fontId="29" fillId="0" borderId="14" xfId="0" applyNumberFormat="1" applyFont="1" applyBorder="1" applyAlignment="1" applyProtection="1">
      <alignment horizontal="center" vertical="top" wrapText="1" readingOrder="1"/>
      <protection locked="0"/>
    </xf>
    <xf numFmtId="169" fontId="29" fillId="0" borderId="14" xfId="0" applyNumberFormat="1" applyFont="1" applyBorder="1" applyAlignment="1" applyProtection="1">
      <alignment vertical="top" wrapText="1" readingOrder="1"/>
      <protection locked="0"/>
    </xf>
    <xf numFmtId="0" fontId="29" fillId="0" borderId="14" xfId="0" applyFont="1" applyBorder="1" applyAlignment="1" applyProtection="1">
      <alignment horizontal="center" vertical="top" wrapText="1" readingOrder="1"/>
      <protection locked="0"/>
    </xf>
    <xf numFmtId="0" fontId="30" fillId="0" borderId="14" xfId="0" applyFont="1" applyBorder="1" applyAlignment="1" applyProtection="1">
      <alignment horizontal="center" vertical="top" wrapText="1" readingOrder="1"/>
      <protection locked="0"/>
    </xf>
    <xf numFmtId="14" fontId="30" fillId="0" borderId="15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16" xfId="0" applyBorder="1"/>
    <xf numFmtId="2" fontId="28" fillId="12" borderId="11" xfId="0" applyNumberFormat="1" applyFont="1" applyFill="1" applyBorder="1" applyAlignment="1" applyProtection="1">
      <alignment horizontal="center" vertical="center" wrapText="1" readingOrder="1"/>
      <protection locked="0"/>
    </xf>
    <xf numFmtId="2" fontId="29" fillId="0" borderId="14" xfId="0" applyNumberFormat="1" applyFont="1" applyBorder="1" applyAlignment="1" applyProtection="1">
      <alignment vertical="top" wrapText="1" readingOrder="1"/>
      <protection locked="0"/>
    </xf>
    <xf numFmtId="2" fontId="0" fillId="0" borderId="0" xfId="0" applyNumberFormat="1"/>
    <xf numFmtId="2" fontId="29" fillId="11" borderId="14" xfId="0" applyNumberFormat="1" applyFont="1" applyFill="1" applyBorder="1" applyAlignment="1" applyProtection="1">
      <alignment vertical="top" wrapText="1" readingOrder="1"/>
      <protection locked="0"/>
    </xf>
    <xf numFmtId="2" fontId="0" fillId="11" borderId="0" xfId="0" applyNumberFormat="1" applyFill="1" applyAlignment="1">
      <alignment horizontal="center"/>
    </xf>
    <xf numFmtId="0" fontId="31" fillId="0" borderId="13" xfId="0" applyFont="1" applyBorder="1" applyAlignment="1" applyProtection="1">
      <alignment horizontal="left" vertical="top" wrapText="1" readingOrder="1"/>
      <protection locked="0"/>
    </xf>
    <xf numFmtId="0" fontId="31" fillId="0" borderId="14" xfId="0" applyFont="1" applyBorder="1" applyAlignment="1" applyProtection="1">
      <alignment vertical="top" wrapText="1" readingOrder="1"/>
      <protection locked="0"/>
    </xf>
    <xf numFmtId="168" fontId="31" fillId="0" borderId="14" xfId="0" applyNumberFormat="1" applyFont="1" applyBorder="1" applyAlignment="1" applyProtection="1">
      <alignment horizontal="center" vertical="top" wrapText="1" readingOrder="1"/>
      <protection locked="0"/>
    </xf>
    <xf numFmtId="169" fontId="31" fillId="0" borderId="14" xfId="0" applyNumberFormat="1" applyFont="1" applyBorder="1" applyAlignment="1" applyProtection="1">
      <alignment vertical="top" wrapText="1" readingOrder="1"/>
      <protection locked="0"/>
    </xf>
    <xf numFmtId="0" fontId="31" fillId="0" borderId="14" xfId="0" applyFont="1" applyBorder="1" applyAlignment="1" applyProtection="1">
      <alignment horizontal="center" vertical="top" wrapText="1" readingOrder="1"/>
      <protection locked="0"/>
    </xf>
    <xf numFmtId="0" fontId="32" fillId="0" borderId="14" xfId="0" applyFont="1" applyBorder="1" applyAlignment="1" applyProtection="1">
      <alignment horizontal="center" vertical="top" wrapText="1" readingOrder="1"/>
      <protection locked="0"/>
    </xf>
    <xf numFmtId="14" fontId="32" fillId="0" borderId="15" xfId="0" applyNumberFormat="1" applyFont="1" applyBorder="1" applyAlignment="1" applyProtection="1">
      <alignment horizontal="center" vertical="top" wrapText="1" readingOrder="1"/>
      <protection locked="0"/>
    </xf>
    <xf numFmtId="2" fontId="29" fillId="11" borderId="14" xfId="0" applyNumberFormat="1" applyFont="1" applyFill="1" applyBorder="1" applyAlignment="1" applyProtection="1">
      <alignment horizontal="center" vertical="center" wrapText="1" readingOrder="1"/>
      <protection locked="0"/>
    </xf>
    <xf numFmtId="0" fontId="33" fillId="0" borderId="0" xfId="0" applyFont="1" applyAlignment="1">
      <alignment horizontal="center"/>
    </xf>
    <xf numFmtId="164" fontId="6" fillId="7" borderId="5" xfId="0" applyNumberFormat="1" applyFont="1" applyFill="1" applyBorder="1" applyAlignment="1">
      <alignment horizontal="center" vertical="center" wrapText="1"/>
    </xf>
    <xf numFmtId="165" fontId="6" fillId="8" borderId="7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top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vertical="top" wrapText="1"/>
    </xf>
    <xf numFmtId="164" fontId="6" fillId="7" borderId="2" xfId="0" applyNumberFormat="1" applyFont="1" applyFill="1" applyBorder="1" applyAlignment="1">
      <alignment horizontal="center" vertical="top" wrapText="1"/>
    </xf>
    <xf numFmtId="165" fontId="6" fillId="7" borderId="1" xfId="0" applyNumberFormat="1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9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2" fontId="6" fillId="7" borderId="2" xfId="0" applyNumberFormat="1" applyFont="1" applyFill="1" applyBorder="1" applyAlignment="1">
      <alignment horizontal="center" vertical="center" wrapText="1"/>
    </xf>
    <xf numFmtId="2" fontId="6" fillId="7" borderId="9" xfId="0" applyNumberFormat="1" applyFont="1" applyFill="1" applyBorder="1" applyAlignment="1">
      <alignment horizontal="center" vertical="center" wrapText="1"/>
    </xf>
    <xf numFmtId="2" fontId="6" fillId="7" borderId="5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1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65" fontId="9" fillId="0" borderId="19" xfId="0" applyNumberFormat="1" applyFont="1" applyBorder="1" applyAlignment="1">
      <alignment horizontal="center" vertical="center" wrapText="1"/>
    </xf>
    <xf numFmtId="165" fontId="9" fillId="0" borderId="8" xfId="0" applyNumberFormat="1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10" fillId="2" borderId="3" xfId="0" applyFont="1" applyFill="1" applyBorder="1" applyAlignment="1"/>
    <xf numFmtId="0" fontId="9" fillId="0" borderId="2" xfId="0" applyFont="1" applyBorder="1" applyAlignment="1">
      <alignment horizontal="center" vertical="center" wrapText="1"/>
    </xf>
    <xf numFmtId="165" fontId="9" fillId="8" borderId="1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4" fontId="7" fillId="7" borderId="2" xfId="0" applyNumberFormat="1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164" fontId="7" fillId="7" borderId="2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9" xfId="0" applyNumberFormat="1" applyFont="1" applyBorder="1" applyAlignment="1">
      <alignment horizontal="center" vertical="center" wrapText="1"/>
    </xf>
    <xf numFmtId="165" fontId="9" fillId="8" borderId="2" xfId="0" applyNumberFormat="1" applyFont="1" applyFill="1" applyBorder="1" applyAlignment="1">
      <alignment horizontal="center" vertical="center" wrapText="1"/>
    </xf>
    <xf numFmtId="165" fontId="9" fillId="8" borderId="9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2" fontId="6" fillId="11" borderId="2" xfId="0" applyNumberFormat="1" applyFont="1" applyFill="1" applyBorder="1" applyAlignment="1">
      <alignment horizontal="center" vertical="center" wrapText="1"/>
    </xf>
    <xf numFmtId="2" fontId="6" fillId="11" borderId="9" xfId="0" applyNumberFormat="1" applyFont="1" applyFill="1" applyBorder="1" applyAlignment="1">
      <alignment horizontal="center" vertical="center" wrapText="1"/>
    </xf>
    <xf numFmtId="0" fontId="34" fillId="7" borderId="2" xfId="0" applyFont="1" applyFill="1" applyBorder="1" applyAlignment="1">
      <alignment horizontal="center" vertical="center" wrapText="1"/>
    </xf>
    <xf numFmtId="0" fontId="34" fillId="7" borderId="6" xfId="0" applyFont="1" applyFill="1" applyBorder="1" applyAlignment="1">
      <alignment horizontal="center" vertical="center" wrapText="1"/>
    </xf>
    <xf numFmtId="0" fontId="34" fillId="7" borderId="9" xfId="0" applyFont="1" applyFill="1" applyBorder="1" applyAlignment="1">
      <alignment horizontal="center" vertical="center" wrapText="1"/>
    </xf>
    <xf numFmtId="0" fontId="27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akupki.gov.ru/epz/ktru/medCard/commonInfo.html?extCode=c76b6cfe-8fbd-11ea-975a-0b45bf14387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66"/>
  <sheetViews>
    <sheetView tabSelected="1" topLeftCell="A19" zoomScale="90" zoomScaleNormal="90" workbookViewId="0">
      <selection activeCell="E49" sqref="E49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8.85546875" style="1" customWidth="1"/>
    <col min="8" max="8" width="11.140625" style="1" customWidth="1"/>
    <col min="9" max="9" width="10.140625" style="1" customWidth="1"/>
    <col min="10" max="10" width="8.85546875" style="1" customWidth="1"/>
    <col min="11" max="11" width="8.28515625" style="1" customWidth="1"/>
    <col min="12" max="12" width="9.140625" style="1" customWidth="1"/>
    <col min="13" max="13" width="5.85546875" style="1" customWidth="1"/>
    <col min="14" max="14" width="6.28515625" style="1" customWidth="1"/>
    <col min="15" max="15" width="7.7109375" style="43" customWidth="1"/>
    <col min="16" max="16" width="3.85546875" style="1" customWidth="1"/>
    <col min="17" max="17" width="3.5703125" style="1" customWidth="1"/>
    <col min="18" max="18" width="8.42578125" style="1" customWidth="1"/>
    <col min="19" max="1024" width="8.7109375" style="1"/>
  </cols>
  <sheetData>
    <row r="1" spans="1:1024" ht="39.75" customHeight="1">
      <c r="A1" s="148" t="s">
        <v>49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</row>
    <row r="2" spans="1:1024" ht="349.5" customHeight="1">
      <c r="A2" s="149" t="s">
        <v>58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</row>
    <row r="3" spans="1:1024" ht="55.5" customHeight="1">
      <c r="A3" s="2" t="s">
        <v>0</v>
      </c>
      <c r="B3" s="150" t="s">
        <v>1</v>
      </c>
      <c r="C3" s="150"/>
      <c r="D3" s="150" t="s">
        <v>2</v>
      </c>
      <c r="E3" s="150"/>
      <c r="F3" s="150"/>
      <c r="G3" s="150"/>
      <c r="H3" s="150"/>
      <c r="I3" s="150" t="s">
        <v>3</v>
      </c>
      <c r="J3" s="150"/>
      <c r="K3" s="150" t="s">
        <v>4</v>
      </c>
      <c r="L3" s="150"/>
      <c r="M3" s="150" t="s">
        <v>5</v>
      </c>
      <c r="N3" s="150"/>
      <c r="O3" s="54" t="s">
        <v>6</v>
      </c>
    </row>
    <row r="4" spans="1:1024" ht="54.75" customHeight="1">
      <c r="A4" s="57">
        <v>1</v>
      </c>
      <c r="B4" s="86"/>
      <c r="C4" s="86"/>
      <c r="D4" s="87" t="s">
        <v>90</v>
      </c>
      <c r="E4" s="88"/>
      <c r="F4" s="88"/>
      <c r="G4" s="88"/>
      <c r="H4" s="89"/>
      <c r="I4" s="90"/>
      <c r="J4" s="90"/>
      <c r="K4" s="91" t="s">
        <v>67</v>
      </c>
      <c r="L4" s="91"/>
      <c r="M4" s="92" t="s">
        <v>67</v>
      </c>
      <c r="N4" s="92"/>
      <c r="O4" s="53">
        <v>2240</v>
      </c>
    </row>
    <row r="5" spans="1:1024" ht="63" customHeight="1">
      <c r="A5" s="171"/>
      <c r="B5" s="87" t="s">
        <v>73</v>
      </c>
      <c r="C5" s="89"/>
      <c r="D5" s="177" t="s">
        <v>232</v>
      </c>
      <c r="E5" s="178"/>
      <c r="F5" s="178"/>
      <c r="G5" s="178"/>
      <c r="H5" s="179"/>
      <c r="I5" s="87" t="s">
        <v>82</v>
      </c>
      <c r="J5" s="89"/>
      <c r="K5" s="95">
        <v>16.93</v>
      </c>
      <c r="L5" s="96"/>
      <c r="M5" s="175">
        <f t="shared" ref="M5" si="0">K5/O5</f>
        <v>0.16930000000000001</v>
      </c>
      <c r="N5" s="176"/>
      <c r="O5" s="84">
        <v>100</v>
      </c>
    </row>
    <row r="6" spans="1:1024" ht="63" customHeight="1">
      <c r="A6" s="127"/>
      <c r="B6" s="90"/>
      <c r="C6" s="104"/>
      <c r="D6" s="105"/>
      <c r="E6" s="105"/>
      <c r="F6" s="105"/>
      <c r="G6" s="105"/>
      <c r="H6" s="105"/>
      <c r="I6" s="105"/>
      <c r="J6" s="106"/>
      <c r="K6" s="158"/>
      <c r="L6" s="158"/>
      <c r="M6" s="147">
        <v>0.17</v>
      </c>
      <c r="N6" s="147"/>
      <c r="O6" s="53"/>
    </row>
    <row r="7" spans="1:1024" ht="78.75" customHeight="1">
      <c r="A7" s="93">
        <v>3</v>
      </c>
      <c r="B7" s="87" t="s">
        <v>230</v>
      </c>
      <c r="C7" s="89"/>
      <c r="D7" s="87" t="s">
        <v>98</v>
      </c>
      <c r="E7" s="88"/>
      <c r="F7" s="88"/>
      <c r="G7" s="88"/>
      <c r="H7" s="89"/>
      <c r="I7" s="87" t="s">
        <v>231</v>
      </c>
      <c r="J7" s="89"/>
      <c r="K7" s="101">
        <v>1175.7</v>
      </c>
      <c r="L7" s="102"/>
      <c r="M7" s="103">
        <f t="shared" ref="M7" si="1">K7/O7</f>
        <v>0.58784999999999998</v>
      </c>
      <c r="N7" s="103"/>
      <c r="O7" s="53">
        <v>2000</v>
      </c>
    </row>
    <row r="8" spans="1:1024" ht="50.25" customHeight="1">
      <c r="A8" s="94"/>
      <c r="B8" s="97"/>
      <c r="C8" s="98"/>
      <c r="D8" s="99"/>
      <c r="E8" s="99"/>
      <c r="F8" s="99"/>
      <c r="G8" s="99"/>
      <c r="H8" s="99"/>
      <c r="I8" s="99"/>
      <c r="J8" s="100"/>
      <c r="K8" s="164"/>
      <c r="L8" s="164"/>
      <c r="M8" s="147">
        <v>0.59</v>
      </c>
      <c r="N8" s="147"/>
      <c r="O8" s="53"/>
    </row>
    <row r="9" spans="1:1024" ht="15" customHeight="1">
      <c r="A9" s="162" t="s">
        <v>56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</row>
    <row r="10" spans="1:1024" ht="26.25" customHeight="1">
      <c r="A10" s="163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</row>
    <row r="11" spans="1:1024" ht="36" customHeight="1">
      <c r="A11" s="156" t="s">
        <v>0</v>
      </c>
      <c r="B11" s="156" t="s">
        <v>7</v>
      </c>
      <c r="C11" s="156" t="s">
        <v>8</v>
      </c>
      <c r="D11" s="156" t="s">
        <v>9</v>
      </c>
      <c r="E11" s="156" t="s">
        <v>6</v>
      </c>
      <c r="F11" s="156" t="s">
        <v>10</v>
      </c>
      <c r="G11" s="155" t="s">
        <v>236</v>
      </c>
      <c r="H11" s="155"/>
      <c r="I11" s="155" t="s">
        <v>234</v>
      </c>
      <c r="J11" s="155"/>
      <c r="K11" s="155" t="s">
        <v>235</v>
      </c>
      <c r="L11" s="155"/>
      <c r="M11" s="157" t="s">
        <v>11</v>
      </c>
      <c r="N11" s="157"/>
      <c r="O11" s="153" t="s">
        <v>12</v>
      </c>
      <c r="P11" s="151" t="s">
        <v>43</v>
      </c>
      <c r="Q11" s="151" t="s">
        <v>45</v>
      </c>
      <c r="R11" s="151" t="s">
        <v>46</v>
      </c>
      <c r="AMG11"/>
      <c r="AMH11"/>
      <c r="AMI11"/>
      <c r="AMJ11"/>
    </row>
    <row r="12" spans="1:1024" ht="111" customHeight="1">
      <c r="A12" s="156"/>
      <c r="B12" s="156"/>
      <c r="C12" s="156"/>
      <c r="D12" s="156"/>
      <c r="E12" s="156"/>
      <c r="F12" s="156"/>
      <c r="G12" s="18" t="s">
        <v>13</v>
      </c>
      <c r="H12" s="18" t="s">
        <v>14</v>
      </c>
      <c r="I12" s="18" t="s">
        <v>13</v>
      </c>
      <c r="J12" s="18" t="s">
        <v>14</v>
      </c>
      <c r="K12" s="18" t="s">
        <v>13</v>
      </c>
      <c r="L12" s="18" t="s">
        <v>14</v>
      </c>
      <c r="M12" s="157"/>
      <c r="N12" s="157"/>
      <c r="O12" s="154"/>
      <c r="P12" s="152" t="s">
        <v>43</v>
      </c>
      <c r="Q12" s="152"/>
      <c r="R12" s="152"/>
      <c r="AME12"/>
      <c r="AMF12"/>
      <c r="AMG12"/>
      <c r="AMH12"/>
      <c r="AMI12"/>
      <c r="AMJ12"/>
    </row>
    <row r="13" spans="1:1024" ht="103.5" customHeight="1">
      <c r="A13" s="32">
        <v>1</v>
      </c>
      <c r="B13" s="28" t="s">
        <v>92</v>
      </c>
      <c r="C13" s="35" t="s">
        <v>91</v>
      </c>
      <c r="D13" s="19" t="s">
        <v>63</v>
      </c>
      <c r="E13" s="19">
        <v>80</v>
      </c>
      <c r="F13" s="19">
        <v>28</v>
      </c>
      <c r="G13" s="20">
        <v>1299.83</v>
      </c>
      <c r="H13" s="22">
        <f>G13/E13</f>
        <v>16.247875000000001</v>
      </c>
      <c r="I13" s="20">
        <v>1430</v>
      </c>
      <c r="J13" s="27">
        <f>I13/E13</f>
        <v>17.875</v>
      </c>
      <c r="K13" s="20">
        <v>1430.73</v>
      </c>
      <c r="L13" s="23">
        <f>K13/E13</f>
        <v>17.884125000000001</v>
      </c>
      <c r="M13" s="141">
        <f t="shared" ref="M13:M15" si="2">H13</f>
        <v>16.247875000000001</v>
      </c>
      <c r="N13" s="141"/>
      <c r="O13" s="40" t="s">
        <v>93</v>
      </c>
      <c r="P13" s="58" t="s">
        <v>94</v>
      </c>
      <c r="Q13" s="29">
        <v>0</v>
      </c>
      <c r="R13" s="30">
        <f t="shared" ref="R13:R15" si="3">E13*F13</f>
        <v>2240</v>
      </c>
      <c r="AME13"/>
      <c r="AMF13"/>
      <c r="AMG13"/>
      <c r="AMH13"/>
      <c r="AMI13"/>
      <c r="AMJ13"/>
    </row>
    <row r="14" spans="1:1024" ht="121.5" customHeight="1">
      <c r="A14" s="32">
        <v>2</v>
      </c>
      <c r="B14" s="28" t="s">
        <v>99</v>
      </c>
      <c r="C14" s="19" t="s">
        <v>100</v>
      </c>
      <c r="D14" s="19" t="s">
        <v>69</v>
      </c>
      <c r="E14" s="19">
        <v>100</v>
      </c>
      <c r="F14" s="19">
        <v>1500</v>
      </c>
      <c r="G14" s="20">
        <v>27.27</v>
      </c>
      <c r="H14" s="22">
        <f t="shared" ref="H14:H15" si="4">G14/E14</f>
        <v>0.2727</v>
      </c>
      <c r="I14" s="20">
        <v>27.3</v>
      </c>
      <c r="J14" s="27"/>
      <c r="K14" s="20">
        <v>27.29</v>
      </c>
      <c r="L14" s="23">
        <f>K14/E14</f>
        <v>0.27289999999999998</v>
      </c>
      <c r="M14" s="141">
        <f t="shared" ref="M14" si="5">H14</f>
        <v>0.2727</v>
      </c>
      <c r="N14" s="141"/>
      <c r="O14" s="45" t="s">
        <v>70</v>
      </c>
      <c r="P14" s="52" t="s">
        <v>44</v>
      </c>
      <c r="Q14" s="37">
        <v>18</v>
      </c>
      <c r="R14" s="30">
        <f t="shared" si="3"/>
        <v>150000</v>
      </c>
      <c r="AME14"/>
      <c r="AMF14"/>
      <c r="AMG14"/>
      <c r="AMH14"/>
      <c r="AMI14"/>
      <c r="AMJ14"/>
    </row>
    <row r="15" spans="1:1024" ht="96.75" customHeight="1">
      <c r="A15" s="32">
        <v>3</v>
      </c>
      <c r="B15" s="28" t="s">
        <v>95</v>
      </c>
      <c r="C15" s="19" t="s">
        <v>97</v>
      </c>
      <c r="D15" s="19" t="s">
        <v>63</v>
      </c>
      <c r="E15" s="19">
        <v>2000</v>
      </c>
      <c r="F15" s="19">
        <v>20</v>
      </c>
      <c r="G15" s="20">
        <v>1173.55</v>
      </c>
      <c r="H15" s="22">
        <f t="shared" si="4"/>
        <v>0.58677499999999994</v>
      </c>
      <c r="I15" s="20">
        <v>1175.21</v>
      </c>
      <c r="J15" s="27">
        <f>I15/E15</f>
        <v>0.58760500000000004</v>
      </c>
      <c r="K15" s="20">
        <v>1175.7</v>
      </c>
      <c r="L15" s="23">
        <f>K15/E15</f>
        <v>0.58784999999999998</v>
      </c>
      <c r="M15" s="141">
        <f t="shared" si="2"/>
        <v>0.58677499999999994</v>
      </c>
      <c r="N15" s="141"/>
      <c r="O15" s="40" t="s">
        <v>96</v>
      </c>
      <c r="P15" s="37" t="s">
        <v>44</v>
      </c>
      <c r="Q15" s="29">
        <v>10</v>
      </c>
      <c r="R15" s="30">
        <f t="shared" si="3"/>
        <v>40000</v>
      </c>
      <c r="AME15"/>
      <c r="AMF15"/>
      <c r="AMG15"/>
      <c r="AMH15"/>
      <c r="AMI15"/>
      <c r="AMJ15"/>
    </row>
    <row r="16" spans="1:1024" ht="4.5" customHeight="1">
      <c r="A16" s="142" t="s">
        <v>57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</row>
    <row r="17" spans="1:1024" ht="3" customHeight="1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</row>
    <row r="18" spans="1:1024" ht="134.25" customHeight="1">
      <c r="A18" s="143"/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</row>
    <row r="19" spans="1:1024" ht="64.5" customHeight="1">
      <c r="A19" s="2" t="s">
        <v>0</v>
      </c>
      <c r="B19" s="3" t="s">
        <v>7</v>
      </c>
      <c r="C19" s="3" t="s">
        <v>8</v>
      </c>
      <c r="D19" s="140" t="s">
        <v>15</v>
      </c>
      <c r="E19" s="140"/>
      <c r="F19" s="140"/>
      <c r="G19" s="140"/>
      <c r="H19" s="2" t="s">
        <v>9</v>
      </c>
      <c r="I19" s="16" t="s">
        <v>47</v>
      </c>
      <c r="J19" s="140" t="s">
        <v>48</v>
      </c>
      <c r="K19" s="140"/>
      <c r="L19" s="2" t="s">
        <v>16</v>
      </c>
      <c r="M19" s="140" t="s">
        <v>17</v>
      </c>
      <c r="N19" s="140"/>
      <c r="AMI19"/>
      <c r="AMJ19"/>
    </row>
    <row r="20" spans="1:1024" ht="39" customHeight="1">
      <c r="A20" s="121">
        <v>1</v>
      </c>
      <c r="B20" s="122" t="str">
        <f>B13</f>
        <v xml:space="preserve"> КОЛИСТИМЕТАТ НАТРИЯ</v>
      </c>
      <c r="C20" s="122" t="str">
        <f>C13</f>
        <v xml:space="preserve">  ПОРОШОК ДЛЯ ПРИГОТОВЛЕНИЯ РАСТВОРА ДЛЯ ИНЪЕКЦИЙ, ИНФУЗИЙ И ИНГАЛЯЦИЙ ; дозировка: 80 мг</v>
      </c>
      <c r="D20" s="123" t="s">
        <v>67</v>
      </c>
      <c r="E20" s="123"/>
      <c r="F20" s="123"/>
      <c r="G20" s="123"/>
      <c r="H20" s="123" t="s">
        <v>63</v>
      </c>
      <c r="I20" s="39"/>
      <c r="J20" s="114" t="s">
        <v>67</v>
      </c>
      <c r="K20" s="114"/>
      <c r="L20" s="21"/>
      <c r="M20" s="114"/>
      <c r="N20" s="114"/>
      <c r="AMI20"/>
      <c r="AMJ20"/>
    </row>
    <row r="21" spans="1:1024" ht="69.75" customHeight="1">
      <c r="A21" s="121"/>
      <c r="B21" s="122"/>
      <c r="C21" s="122"/>
      <c r="D21" s="123" t="s">
        <v>67</v>
      </c>
      <c r="E21" s="123"/>
      <c r="F21" s="123"/>
      <c r="G21" s="123"/>
      <c r="H21" s="123"/>
      <c r="I21" s="38"/>
      <c r="J21" s="114"/>
      <c r="K21" s="114"/>
      <c r="L21" s="124"/>
      <c r="M21" s="147"/>
      <c r="N21" s="147"/>
      <c r="AMI21"/>
      <c r="AMJ21"/>
    </row>
    <row r="22" spans="1:1024" ht="64.5" customHeight="1">
      <c r="A22" s="169"/>
      <c r="B22" s="126" t="str">
        <f>B14</f>
        <v>МЕТРОНИДАЗОЛ*</v>
      </c>
      <c r="C22" s="126" t="str">
        <f>C14</f>
        <v>РАСТВОР ДЛЯ ИНФУЗИЙ ; дозировка: 5 мг/мл, 100мл</v>
      </c>
      <c r="D22" s="128">
        <v>3500</v>
      </c>
      <c r="E22" s="129"/>
      <c r="F22" s="129"/>
      <c r="G22" s="130"/>
      <c r="H22" s="112" t="str">
        <f>D15</f>
        <v>мг</v>
      </c>
      <c r="I22" s="39">
        <v>350000</v>
      </c>
      <c r="J22" s="114">
        <v>21.8</v>
      </c>
      <c r="K22" s="114"/>
      <c r="L22" s="55" t="s">
        <v>88</v>
      </c>
      <c r="M22" s="114">
        <f>(D22*J22)/I22</f>
        <v>0.218</v>
      </c>
      <c r="N22" s="114"/>
      <c r="AMI22"/>
      <c r="AMJ22"/>
    </row>
    <row r="23" spans="1:1024" ht="39.75" customHeight="1">
      <c r="A23" s="170"/>
      <c r="B23" s="127"/>
      <c r="C23" s="127"/>
      <c r="D23" s="131"/>
      <c r="E23" s="132"/>
      <c r="F23" s="132"/>
      <c r="G23" s="133"/>
      <c r="H23" s="113"/>
      <c r="I23" s="85">
        <v>350000</v>
      </c>
      <c r="J23" s="165"/>
      <c r="K23" s="166"/>
      <c r="L23" s="48"/>
      <c r="M23" s="167">
        <v>0.22</v>
      </c>
      <c r="N23" s="168"/>
      <c r="AMI23"/>
      <c r="AMJ23"/>
    </row>
    <row r="24" spans="1:1024" ht="39.75" customHeight="1">
      <c r="A24" s="121">
        <v>3</v>
      </c>
      <c r="B24" s="122" t="str">
        <f>B15</f>
        <v xml:space="preserve"> ЦЕФЕПИМ+СУЛЬБАКТАМ</v>
      </c>
      <c r="C24" s="122" t="str">
        <f>C15</f>
        <v xml:space="preserve"> ПОРОШОК ДЛЯ ПРИГОТОВЛЕНИЯ РАСТВОРА ДЛЯ ВНУТРИВЕННОГО И ВНУТРИМЫШЕЧНОГО ВВЕДЕНИЯ ; дозировка: 1000 мг+1000 мг</v>
      </c>
      <c r="D24" s="128" t="s">
        <v>66</v>
      </c>
      <c r="E24" s="129"/>
      <c r="F24" s="129"/>
      <c r="G24" s="130"/>
      <c r="H24" s="123" t="s">
        <v>63</v>
      </c>
      <c r="I24" s="137" t="s">
        <v>66</v>
      </c>
      <c r="J24" s="125" t="s">
        <v>67</v>
      </c>
      <c r="K24" s="125"/>
      <c r="L24" s="48" t="s">
        <v>67</v>
      </c>
      <c r="M24" s="125" t="s">
        <v>66</v>
      </c>
      <c r="N24" s="125"/>
      <c r="AMI24"/>
      <c r="AMJ24"/>
    </row>
    <row r="25" spans="1:1024" ht="75.75" customHeight="1">
      <c r="A25" s="121"/>
      <c r="B25" s="122"/>
      <c r="C25" s="122"/>
      <c r="D25" s="134"/>
      <c r="E25" s="135"/>
      <c r="F25" s="135"/>
      <c r="G25" s="136"/>
      <c r="H25" s="145"/>
      <c r="I25" s="138"/>
      <c r="J25" s="114" t="s">
        <v>66</v>
      </c>
      <c r="K25" s="114"/>
      <c r="L25" s="115" t="s">
        <v>66</v>
      </c>
      <c r="M25" s="146" t="s">
        <v>67</v>
      </c>
      <c r="N25" s="146"/>
      <c r="AMI25"/>
      <c r="AMJ25"/>
    </row>
    <row r="26" spans="1:1024" ht="13.5" hidden="1" customHeight="1">
      <c r="A26" s="121"/>
      <c r="B26" s="122"/>
      <c r="C26" s="122"/>
      <c r="D26" s="134"/>
      <c r="E26" s="135"/>
      <c r="F26" s="135"/>
      <c r="G26" s="136"/>
      <c r="H26" s="145"/>
      <c r="I26" s="138"/>
      <c r="J26" s="114"/>
      <c r="K26" s="114"/>
      <c r="L26" s="115"/>
      <c r="M26" s="146"/>
      <c r="N26" s="146"/>
      <c r="AMI26"/>
      <c r="AMJ26"/>
    </row>
    <row r="27" spans="1:1024" ht="36.75" hidden="1" customHeight="1">
      <c r="A27" s="121"/>
      <c r="B27" s="122"/>
      <c r="C27" s="122"/>
      <c r="D27" s="131"/>
      <c r="E27" s="132"/>
      <c r="F27" s="132"/>
      <c r="G27" s="133"/>
      <c r="H27" s="145"/>
      <c r="I27" s="139"/>
      <c r="J27" s="114"/>
      <c r="K27" s="114"/>
      <c r="L27" s="115"/>
      <c r="M27" s="146"/>
      <c r="N27" s="146"/>
      <c r="AMI27"/>
      <c r="AMJ27"/>
    </row>
    <row r="28" spans="1:1024" ht="14.25" customHeight="1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1"/>
    </row>
    <row r="29" spans="1:1024">
      <c r="A29" s="144" t="s">
        <v>61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</row>
    <row r="30" spans="1:1024" ht="156.75" customHeight="1">
      <c r="A30" s="4" t="s">
        <v>0</v>
      </c>
      <c r="B30" s="4" t="s">
        <v>7</v>
      </c>
      <c r="C30" s="4" t="s">
        <v>19</v>
      </c>
      <c r="D30" s="111" t="s">
        <v>9</v>
      </c>
      <c r="E30" s="111"/>
      <c r="F30" s="111" t="s">
        <v>20</v>
      </c>
      <c r="G30" s="111"/>
      <c r="H30" s="111" t="s">
        <v>21</v>
      </c>
      <c r="I30" s="111"/>
      <c r="J30" s="111" t="s">
        <v>22</v>
      </c>
      <c r="K30" s="111"/>
      <c r="L30" s="4" t="s">
        <v>23</v>
      </c>
      <c r="M30" s="4" t="s">
        <v>24</v>
      </c>
      <c r="N30" s="4" t="s">
        <v>25</v>
      </c>
    </row>
    <row r="31" spans="1:1024" ht="87.75" customHeight="1">
      <c r="A31" s="31">
        <f>A13</f>
        <v>1</v>
      </c>
      <c r="B31" s="56" t="str">
        <f>B13</f>
        <v xml:space="preserve"> КОЛИСТИМЕТАТ НАТРИЯ</v>
      </c>
      <c r="C31" s="47" t="str">
        <f t="shared" ref="C31:D32" si="6">C13</f>
        <v xml:space="preserve">  ПОРОШОК ДЛЯ ПРИГОТОВЛЕНИЯ РАСТВОРА ДЛЯ ИНЪЕКЦИЙ, ИНФУЗИЙ И ИНГАЛЯЦИЙ ; дозировка: 80 мг</v>
      </c>
      <c r="D31" s="108" t="str">
        <f t="shared" si="6"/>
        <v>мг</v>
      </c>
      <c r="E31" s="108"/>
      <c r="F31" s="116">
        <v>0</v>
      </c>
      <c r="G31" s="116"/>
      <c r="H31" s="117" t="s">
        <v>67</v>
      </c>
      <c r="I31" s="117"/>
      <c r="J31" s="118" t="s">
        <v>18</v>
      </c>
      <c r="K31" s="118"/>
      <c r="L31" s="15">
        <f>M13</f>
        <v>16.247875000000001</v>
      </c>
      <c r="M31" s="5"/>
      <c r="N31" s="17">
        <v>16.25</v>
      </c>
      <c r="O31" s="44"/>
    </row>
    <row r="32" spans="1:1024" ht="106.5" customHeight="1">
      <c r="A32" s="31">
        <v>2</v>
      </c>
      <c r="B32" s="36" t="str">
        <f>B14</f>
        <v>МЕТРОНИДАЗОЛ*</v>
      </c>
      <c r="C32" s="47" t="str">
        <f t="shared" si="6"/>
        <v>РАСТВОР ДЛЯ ИНФУЗИЙ ; дозировка: 5 мг/мл, 100мл</v>
      </c>
      <c r="D32" s="108" t="str">
        <f t="shared" si="6"/>
        <v xml:space="preserve"> см[3*];^мл</v>
      </c>
      <c r="E32" s="108"/>
      <c r="F32" s="116">
        <f>Q14</f>
        <v>18</v>
      </c>
      <c r="G32" s="116"/>
      <c r="H32" s="117">
        <v>0.17</v>
      </c>
      <c r="I32" s="117"/>
      <c r="J32" s="118">
        <v>0.22</v>
      </c>
      <c r="K32" s="118"/>
      <c r="L32" s="15">
        <f t="shared" ref="L32" si="7">M14</f>
        <v>0.2727</v>
      </c>
      <c r="M32" s="5"/>
      <c r="N32" s="17">
        <f t="shared" ref="N32:N33" si="8">H32</f>
        <v>0.17</v>
      </c>
      <c r="O32" s="44"/>
    </row>
    <row r="33" spans="1:1024" ht="84.75" customHeight="1">
      <c r="A33" s="31">
        <v>3</v>
      </c>
      <c r="B33" s="33" t="str">
        <f t="shared" ref="B33:D33" si="9">B15</f>
        <v xml:space="preserve"> ЦЕФЕПИМ+СУЛЬБАКТАМ</v>
      </c>
      <c r="C33" s="47" t="str">
        <f t="shared" si="9"/>
        <v xml:space="preserve"> ПОРОШОК ДЛЯ ПРИГОТОВЛЕНИЯ РАСТВОРА ДЛЯ ВНУТРИВЕННОГО И ВНУТРИМЫШЕЧНОГО ВВЕДЕНИЯ ; дозировка: 1000 мг+1000 мг</v>
      </c>
      <c r="D33" s="108" t="str">
        <f t="shared" si="9"/>
        <v>мг</v>
      </c>
      <c r="E33" s="108"/>
      <c r="F33" s="116">
        <v>10</v>
      </c>
      <c r="G33" s="116"/>
      <c r="H33" s="117">
        <v>0.59</v>
      </c>
      <c r="I33" s="117"/>
      <c r="J33" s="118" t="s">
        <v>66</v>
      </c>
      <c r="K33" s="118"/>
      <c r="L33" s="15">
        <v>0.59</v>
      </c>
      <c r="M33" s="5"/>
      <c r="N33" s="17">
        <f t="shared" si="8"/>
        <v>0.59</v>
      </c>
      <c r="O33" s="44"/>
    </row>
    <row r="34" spans="1:1024">
      <c r="A34" s="172" t="s">
        <v>89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</row>
    <row r="35" spans="1:1024" ht="45" customHeight="1">
      <c r="A35" s="173" t="s">
        <v>59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</row>
    <row r="36" spans="1:1024">
      <c r="A36" s="6"/>
      <c r="B36" s="7" t="s">
        <v>26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024">
      <c r="A37" s="6"/>
      <c r="B37" s="8" t="s">
        <v>27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pans="1:1024" ht="90" customHeight="1">
      <c r="A38" s="174" t="s">
        <v>28</v>
      </c>
      <c r="B38" s="174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</row>
    <row r="39" spans="1:1024" ht="60.75" customHeight="1">
      <c r="A39" s="4" t="s">
        <v>0</v>
      </c>
      <c r="B39" s="4" t="s">
        <v>7</v>
      </c>
      <c r="C39" s="4" t="s">
        <v>29</v>
      </c>
      <c r="D39" s="111" t="s">
        <v>9</v>
      </c>
      <c r="E39" s="111"/>
      <c r="F39" s="111"/>
      <c r="G39" s="111"/>
      <c r="H39" s="14" t="s">
        <v>42</v>
      </c>
      <c r="I39" s="111" t="s">
        <v>30</v>
      </c>
      <c r="J39" s="111"/>
      <c r="K39" s="111" t="s">
        <v>31</v>
      </c>
      <c r="L39" s="111"/>
      <c r="M39" s="111" t="s">
        <v>32</v>
      </c>
      <c r="N39" s="111"/>
      <c r="O39" s="41" t="s">
        <v>20</v>
      </c>
      <c r="AMJ39"/>
    </row>
    <row r="40" spans="1:1024" ht="95.25" customHeight="1">
      <c r="A40" s="31">
        <f>A13</f>
        <v>1</v>
      </c>
      <c r="B40" s="33" t="str">
        <f>B31</f>
        <v xml:space="preserve"> КОЛИСТИМЕТАТ НАТРИЯ</v>
      </c>
      <c r="C40" s="36" t="str">
        <f t="shared" ref="C40:D41" si="10">C13</f>
        <v xml:space="preserve">  ПОРОШОК ДЛЯ ПРИГОТОВЛЕНИЯ РАСТВОРА ДЛЯ ИНЪЕКЦИЙ, ИНФУЗИЙ И ИНГАЛЯЦИЙ ; дозировка: 80 мг</v>
      </c>
      <c r="D40" s="108" t="str">
        <f t="shared" si="10"/>
        <v>мг</v>
      </c>
      <c r="E40" s="108"/>
      <c r="F40" s="108"/>
      <c r="G40" s="108"/>
      <c r="H40" s="9">
        <f>E13*F13</f>
        <v>2240</v>
      </c>
      <c r="I40" s="109">
        <f>N31</f>
        <v>16.25</v>
      </c>
      <c r="J40" s="109"/>
      <c r="K40" s="110">
        <v>17.87</v>
      </c>
      <c r="L40" s="110"/>
      <c r="M40" s="109">
        <f>K40*H40</f>
        <v>40028.800000000003</v>
      </c>
      <c r="N40" s="109"/>
      <c r="O40" s="42">
        <f>Q13</f>
        <v>0</v>
      </c>
      <c r="AMJ40"/>
    </row>
    <row r="41" spans="1:1024" ht="96.75" customHeight="1">
      <c r="A41" s="31">
        <v>3</v>
      </c>
      <c r="B41" s="36" t="str">
        <f>B32</f>
        <v>МЕТРОНИДАЗОЛ*</v>
      </c>
      <c r="C41" s="36" t="str">
        <f t="shared" si="10"/>
        <v>РАСТВОР ДЛЯ ИНФУЗИЙ ; дозировка: 5 мг/мл, 100мл</v>
      </c>
      <c r="D41" s="108" t="str">
        <f t="shared" si="10"/>
        <v xml:space="preserve"> см[3*];^мл</v>
      </c>
      <c r="E41" s="108"/>
      <c r="F41" s="108"/>
      <c r="G41" s="108"/>
      <c r="H41" s="9">
        <f>E14*F14</f>
        <v>150000</v>
      </c>
      <c r="I41" s="109">
        <f>N32</f>
        <v>0.17</v>
      </c>
      <c r="J41" s="109"/>
      <c r="K41" s="110">
        <v>0.22</v>
      </c>
      <c r="L41" s="110"/>
      <c r="M41" s="109">
        <f>K41*H41</f>
        <v>33000</v>
      </c>
      <c r="N41" s="109"/>
      <c r="O41" s="42">
        <f>Q14</f>
        <v>18</v>
      </c>
      <c r="AMJ41"/>
    </row>
    <row r="42" spans="1:1024" ht="96.75" customHeight="1">
      <c r="A42" s="31">
        <v>4</v>
      </c>
      <c r="B42" s="33" t="str">
        <f>B33</f>
        <v xml:space="preserve"> ЦЕФЕПИМ+СУЛЬБАКТАМ</v>
      </c>
      <c r="C42" s="36" t="str">
        <f t="shared" ref="C42:D42" si="11">C15</f>
        <v xml:space="preserve"> ПОРОШОК ДЛЯ ПРИГОТОВЛЕНИЯ РАСТВОРА ДЛЯ ВНУТРИВЕННОГО И ВНУТРИМЫШЕЧНОГО ВВЕДЕНИЯ ; дозировка: 1000 мг+1000 мг</v>
      </c>
      <c r="D42" s="108" t="str">
        <f t="shared" si="11"/>
        <v>мг</v>
      </c>
      <c r="E42" s="108"/>
      <c r="F42" s="108"/>
      <c r="G42" s="108"/>
      <c r="H42" s="9">
        <f>E15*F15</f>
        <v>40000</v>
      </c>
      <c r="I42" s="109">
        <f>N33</f>
        <v>0.59</v>
      </c>
      <c r="J42" s="109"/>
      <c r="K42" s="110">
        <v>0.71</v>
      </c>
      <c r="L42" s="110"/>
      <c r="M42" s="109">
        <f t="shared" ref="M42" si="12">K42*H42</f>
        <v>28400</v>
      </c>
      <c r="N42" s="109"/>
      <c r="O42" s="42">
        <f>Q15</f>
        <v>10</v>
      </c>
      <c r="AMJ42"/>
    </row>
    <row r="43" spans="1:102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161">
        <f>SUM(M40:N42)</f>
        <v>101428.8</v>
      </c>
      <c r="N43" s="161"/>
    </row>
    <row r="44" spans="1:1024" ht="28.5" customHeight="1">
      <c r="A44" s="34"/>
      <c r="B44" s="159" t="s">
        <v>233</v>
      </c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</row>
    <row r="45" spans="1:1024">
      <c r="B45" s="24" t="s">
        <v>50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46"/>
      <c r="P45" s="11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</row>
    <row r="46" spans="1:1024">
      <c r="B46" s="25" t="s">
        <v>33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46"/>
      <c r="P46" s="11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</row>
    <row r="47" spans="1:1024" ht="26.25" customHeight="1">
      <c r="B47" s="119" t="s">
        <v>34</v>
      </c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1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</row>
    <row r="48" spans="1:1024">
      <c r="B48" s="25" t="s">
        <v>35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46"/>
      <c r="P48" s="11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</row>
    <row r="49" spans="2:36">
      <c r="B49" s="26" t="s">
        <v>65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46"/>
      <c r="P49" s="11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</row>
    <row r="50" spans="2:36">
      <c r="B50" s="25" t="s">
        <v>36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46"/>
      <c r="P50" s="11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</row>
    <row r="51" spans="2:36">
      <c r="B51" s="25" t="s">
        <v>37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46"/>
      <c r="P51" s="11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</row>
    <row r="52" spans="2:36">
      <c r="B52" s="25" t="s">
        <v>64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46"/>
      <c r="P52" s="11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</row>
    <row r="53" spans="2:36">
      <c r="B53" s="25" t="s">
        <v>62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46"/>
      <c r="P53" s="11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</row>
    <row r="54" spans="2:36" ht="27" customHeight="1">
      <c r="B54" s="119" t="s">
        <v>60</v>
      </c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1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</row>
    <row r="55" spans="2:36">
      <c r="B55" s="25" t="s">
        <v>38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46"/>
      <c r="P55" s="11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</row>
    <row r="56" spans="2:36">
      <c r="B56" s="25" t="s">
        <v>51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46"/>
      <c r="P56" s="11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</row>
    <row r="57" spans="2:36">
      <c r="B57" s="25" t="s">
        <v>39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46"/>
      <c r="P57" s="11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</row>
    <row r="58" spans="2:36" ht="27" customHeight="1">
      <c r="B58" s="119" t="s">
        <v>40</v>
      </c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1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</row>
    <row r="59" spans="2:36" ht="26.25" customHeight="1">
      <c r="B59" s="119" t="s">
        <v>41</v>
      </c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1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</row>
    <row r="60" spans="2:36" ht="23.25" customHeight="1">
      <c r="B60" s="119" t="s">
        <v>52</v>
      </c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1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</row>
    <row r="61" spans="2:36">
      <c r="B61" s="25" t="s">
        <v>53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46"/>
      <c r="P61" s="11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2:36">
      <c r="B62" s="25" t="s">
        <v>54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46"/>
      <c r="P62" s="11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</row>
    <row r="63" spans="2:36">
      <c r="B63" s="10"/>
    </row>
    <row r="64" spans="2:36">
      <c r="B64" s="1" t="s">
        <v>55</v>
      </c>
      <c r="C64" s="13"/>
      <c r="D64" s="107" t="s">
        <v>68</v>
      </c>
      <c r="E64" s="107"/>
      <c r="F64" s="107"/>
    </row>
    <row r="66" spans="3:3">
      <c r="C66" s="13"/>
    </row>
  </sheetData>
  <mergeCells count="126">
    <mergeCell ref="B47:O47"/>
    <mergeCell ref="K39:L39"/>
    <mergeCell ref="A34:N34"/>
    <mergeCell ref="A35:N35"/>
    <mergeCell ref="A38:N38"/>
    <mergeCell ref="M39:N39"/>
    <mergeCell ref="D31:E31"/>
    <mergeCell ref="J31:K31"/>
    <mergeCell ref="H33:I33"/>
    <mergeCell ref="J33:K33"/>
    <mergeCell ref="F31:G31"/>
    <mergeCell ref="M40:N40"/>
    <mergeCell ref="D42:G42"/>
    <mergeCell ref="I42:J42"/>
    <mergeCell ref="K42:L42"/>
    <mergeCell ref="M42:N42"/>
    <mergeCell ref="B44:O44"/>
    <mergeCell ref="M43:N43"/>
    <mergeCell ref="M41:N41"/>
    <mergeCell ref="A9:N10"/>
    <mergeCell ref="J23:K23"/>
    <mergeCell ref="M23:N23"/>
    <mergeCell ref="A22:A23"/>
    <mergeCell ref="M15:N15"/>
    <mergeCell ref="D19:G19"/>
    <mergeCell ref="A1:N1"/>
    <mergeCell ref="A2:N2"/>
    <mergeCell ref="B3:C3"/>
    <mergeCell ref="D3:H3"/>
    <mergeCell ref="I3:J3"/>
    <mergeCell ref="K3:L3"/>
    <mergeCell ref="M3:N3"/>
    <mergeCell ref="Q11:Q12"/>
    <mergeCell ref="R11:R12"/>
    <mergeCell ref="P11:P12"/>
    <mergeCell ref="O11:O12"/>
    <mergeCell ref="I11:J11"/>
    <mergeCell ref="G11:H11"/>
    <mergeCell ref="D11:D12"/>
    <mergeCell ref="E11:E12"/>
    <mergeCell ref="F11:F12"/>
    <mergeCell ref="K11:L11"/>
    <mergeCell ref="M11:N12"/>
    <mergeCell ref="A11:A12"/>
    <mergeCell ref="B11:B12"/>
    <mergeCell ref="C11:C12"/>
    <mergeCell ref="M6:N6"/>
    <mergeCell ref="K6:L6"/>
    <mergeCell ref="M8:N8"/>
    <mergeCell ref="J19:K19"/>
    <mergeCell ref="M19:N19"/>
    <mergeCell ref="M13:N13"/>
    <mergeCell ref="A16:N18"/>
    <mergeCell ref="M14:N14"/>
    <mergeCell ref="H31:I31"/>
    <mergeCell ref="A29:N29"/>
    <mergeCell ref="D30:E30"/>
    <mergeCell ref="H24:H27"/>
    <mergeCell ref="F30:G30"/>
    <mergeCell ref="J30:K30"/>
    <mergeCell ref="M25:N27"/>
    <mergeCell ref="M24:N24"/>
    <mergeCell ref="M20:N20"/>
    <mergeCell ref="M21:N21"/>
    <mergeCell ref="M22:N22"/>
    <mergeCell ref="A20:A21"/>
    <mergeCell ref="B20:B21"/>
    <mergeCell ref="C20:C21"/>
    <mergeCell ref="D20:G20"/>
    <mergeCell ref="H20:H21"/>
    <mergeCell ref="J20:K20"/>
    <mergeCell ref="D21:G21"/>
    <mergeCell ref="J21:L21"/>
    <mergeCell ref="A24:A27"/>
    <mergeCell ref="B24:B27"/>
    <mergeCell ref="C24:C27"/>
    <mergeCell ref="J24:K24"/>
    <mergeCell ref="B22:B23"/>
    <mergeCell ref="C22:C23"/>
    <mergeCell ref="D22:G23"/>
    <mergeCell ref="D24:G27"/>
    <mergeCell ref="I24:I27"/>
    <mergeCell ref="D64:F64"/>
    <mergeCell ref="D41:G41"/>
    <mergeCell ref="I41:J41"/>
    <mergeCell ref="K41:L41"/>
    <mergeCell ref="D39:G39"/>
    <mergeCell ref="I39:J39"/>
    <mergeCell ref="H22:H23"/>
    <mergeCell ref="J22:K22"/>
    <mergeCell ref="H30:I30"/>
    <mergeCell ref="J25:K27"/>
    <mergeCell ref="L25:L27"/>
    <mergeCell ref="D32:E32"/>
    <mergeCell ref="F32:G32"/>
    <mergeCell ref="H32:I32"/>
    <mergeCell ref="J32:K32"/>
    <mergeCell ref="B60:O60"/>
    <mergeCell ref="D33:E33"/>
    <mergeCell ref="F33:G33"/>
    <mergeCell ref="B54:O54"/>
    <mergeCell ref="B59:O59"/>
    <mergeCell ref="B58:O58"/>
    <mergeCell ref="D40:G40"/>
    <mergeCell ref="I40:J40"/>
    <mergeCell ref="K40:L40"/>
    <mergeCell ref="B4:C4"/>
    <mergeCell ref="D4:H4"/>
    <mergeCell ref="I4:J4"/>
    <mergeCell ref="K4:L4"/>
    <mergeCell ref="M4:N4"/>
    <mergeCell ref="A7:A8"/>
    <mergeCell ref="K5:L5"/>
    <mergeCell ref="B8:J8"/>
    <mergeCell ref="B7:C7"/>
    <mergeCell ref="D7:H7"/>
    <mergeCell ref="I7:J7"/>
    <mergeCell ref="K7:L7"/>
    <mergeCell ref="M7:N7"/>
    <mergeCell ref="B6:J6"/>
    <mergeCell ref="K8:L8"/>
    <mergeCell ref="A5:A6"/>
    <mergeCell ref="I5:J5"/>
    <mergeCell ref="M5:N5"/>
    <mergeCell ref="D5:H5"/>
    <mergeCell ref="B5:C5"/>
  </mergeCells>
  <hyperlinks>
    <hyperlink ref="O14" r:id="rId1" display="https://zakupki.gov.ru/epz/ktru/medCard/commonInfo.html?extCode=c76b6cfe-8fbd-11ea-975a-0b45bf143877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4"/>
  <sheetViews>
    <sheetView topLeftCell="A31" workbookViewId="0">
      <selection activeCell="G33" sqref="G33"/>
    </sheetView>
  </sheetViews>
  <sheetFormatPr defaultRowHeight="15"/>
  <cols>
    <col min="2" max="2" width="13" customWidth="1"/>
    <col min="3" max="3" width="14.140625" customWidth="1"/>
    <col min="4" max="4" width="12.5703125" customWidth="1"/>
    <col min="5" max="5" width="22.7109375" customWidth="1"/>
    <col min="6" max="6" width="9.140625" style="72"/>
    <col min="13" max="13" width="14" customWidth="1"/>
  </cols>
  <sheetData>
    <row r="1" spans="1:13" ht="110.25" customHeight="1">
      <c r="B1" s="180" t="s">
        <v>221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</row>
    <row r="3" spans="1:13" ht="97.5" customHeight="1">
      <c r="A3" s="69"/>
      <c r="B3" s="59" t="s">
        <v>101</v>
      </c>
      <c r="C3" s="60" t="s">
        <v>102</v>
      </c>
      <c r="D3" s="60" t="s">
        <v>103</v>
      </c>
      <c r="E3" s="60" t="s">
        <v>104</v>
      </c>
      <c r="F3" s="70" t="s">
        <v>66</v>
      </c>
      <c r="G3" s="60" t="s">
        <v>222</v>
      </c>
      <c r="H3" s="60" t="s">
        <v>105</v>
      </c>
      <c r="I3" s="60" t="s">
        <v>106</v>
      </c>
      <c r="J3" s="60" t="s">
        <v>107</v>
      </c>
      <c r="K3" s="60" t="s">
        <v>108</v>
      </c>
      <c r="L3" s="60" t="s">
        <v>109</v>
      </c>
      <c r="M3" s="61" t="s">
        <v>110</v>
      </c>
    </row>
    <row r="4" spans="1:13" ht="171" customHeight="1">
      <c r="A4" s="182">
        <v>2</v>
      </c>
      <c r="B4" s="62" t="s">
        <v>85</v>
      </c>
      <c r="C4" s="63" t="s">
        <v>111</v>
      </c>
      <c r="D4" s="63" t="s">
        <v>112</v>
      </c>
      <c r="E4" s="63" t="s">
        <v>73</v>
      </c>
      <c r="F4" s="73">
        <f>H4/G4</f>
        <v>0.16930000000000001</v>
      </c>
      <c r="G4" s="64">
        <v>100</v>
      </c>
      <c r="H4" s="65">
        <v>16.93</v>
      </c>
      <c r="I4" s="66"/>
      <c r="J4" s="63" t="s">
        <v>113</v>
      </c>
      <c r="K4" s="66" t="s">
        <v>114</v>
      </c>
      <c r="L4" s="67" t="s">
        <v>115</v>
      </c>
      <c r="M4" s="68">
        <v>44338</v>
      </c>
    </row>
    <row r="5" spans="1:13" ht="225">
      <c r="A5" s="183"/>
      <c r="B5" s="62" t="s">
        <v>85</v>
      </c>
      <c r="C5" s="63" t="s">
        <v>85</v>
      </c>
      <c r="D5" s="63" t="s">
        <v>116</v>
      </c>
      <c r="E5" s="63" t="s">
        <v>84</v>
      </c>
      <c r="F5" s="71">
        <f t="shared" ref="F5:F33" si="0">H5/G5</f>
        <v>0.52090000000000003</v>
      </c>
      <c r="G5" s="64">
        <v>100</v>
      </c>
      <c r="H5" s="65">
        <v>52.09</v>
      </c>
      <c r="I5" s="66"/>
      <c r="J5" s="63" t="s">
        <v>117</v>
      </c>
      <c r="K5" s="66" t="s">
        <v>118</v>
      </c>
      <c r="L5" s="67" t="s">
        <v>119</v>
      </c>
      <c r="M5" s="68">
        <v>43882</v>
      </c>
    </row>
    <row r="6" spans="1:13" ht="105">
      <c r="A6" s="183"/>
      <c r="B6" s="62" t="s">
        <v>85</v>
      </c>
      <c r="C6" s="63" t="s">
        <v>85</v>
      </c>
      <c r="D6" s="63" t="s">
        <v>120</v>
      </c>
      <c r="E6" s="63" t="s">
        <v>75</v>
      </c>
      <c r="F6" s="71">
        <f t="shared" si="0"/>
        <v>0.34799999999999998</v>
      </c>
      <c r="G6" s="64">
        <v>100</v>
      </c>
      <c r="H6" s="65">
        <v>34.799999999999997</v>
      </c>
      <c r="I6" s="66"/>
      <c r="J6" s="63" t="s">
        <v>121</v>
      </c>
      <c r="K6" s="66" t="s">
        <v>122</v>
      </c>
      <c r="L6" s="67" t="s">
        <v>123</v>
      </c>
      <c r="M6" s="68">
        <v>43791</v>
      </c>
    </row>
    <row r="7" spans="1:13" ht="212.25" customHeight="1">
      <c r="A7" s="183"/>
      <c r="B7" s="62" t="s">
        <v>85</v>
      </c>
      <c r="C7" s="63" t="s">
        <v>85</v>
      </c>
      <c r="D7" s="63" t="s">
        <v>124</v>
      </c>
      <c r="E7" s="63" t="s">
        <v>81</v>
      </c>
      <c r="F7" s="71">
        <f t="shared" si="0"/>
        <v>0.17249999999999999</v>
      </c>
      <c r="G7" s="64">
        <v>100</v>
      </c>
      <c r="H7" s="65">
        <v>17.25</v>
      </c>
      <c r="I7" s="66"/>
      <c r="J7" s="63" t="s">
        <v>125</v>
      </c>
      <c r="K7" s="66" t="s">
        <v>114</v>
      </c>
      <c r="L7" s="67" t="s">
        <v>126</v>
      </c>
      <c r="M7" s="68">
        <v>44338</v>
      </c>
    </row>
    <row r="8" spans="1:13" ht="153.75" customHeight="1">
      <c r="A8" s="183"/>
      <c r="B8" s="62" t="s">
        <v>85</v>
      </c>
      <c r="C8" s="63" t="s">
        <v>85</v>
      </c>
      <c r="D8" s="63" t="s">
        <v>124</v>
      </c>
      <c r="E8" s="63" t="s">
        <v>127</v>
      </c>
      <c r="F8" s="71">
        <f t="shared" si="0"/>
        <v>0.1724</v>
      </c>
      <c r="G8" s="64">
        <v>100</v>
      </c>
      <c r="H8" s="65">
        <v>17.239999999999998</v>
      </c>
      <c r="I8" s="66"/>
      <c r="J8" s="63" t="s">
        <v>128</v>
      </c>
      <c r="K8" s="66" t="s">
        <v>114</v>
      </c>
      <c r="L8" s="67" t="s">
        <v>129</v>
      </c>
      <c r="M8" s="68">
        <v>44338</v>
      </c>
    </row>
    <row r="9" spans="1:13" ht="105">
      <c r="A9" s="183"/>
      <c r="B9" s="62" t="s">
        <v>85</v>
      </c>
      <c r="C9" s="63" t="s">
        <v>85</v>
      </c>
      <c r="D9" s="63" t="s">
        <v>130</v>
      </c>
      <c r="E9" s="63" t="s">
        <v>77</v>
      </c>
      <c r="F9" s="71">
        <f t="shared" si="0"/>
        <v>0.27489999999999998</v>
      </c>
      <c r="G9" s="64">
        <v>100</v>
      </c>
      <c r="H9" s="65">
        <v>27.49</v>
      </c>
      <c r="I9" s="66"/>
      <c r="J9" s="63" t="s">
        <v>131</v>
      </c>
      <c r="K9" s="66" t="s">
        <v>114</v>
      </c>
      <c r="L9" s="67" t="s">
        <v>132</v>
      </c>
      <c r="M9" s="68">
        <v>44338</v>
      </c>
    </row>
    <row r="10" spans="1:13" ht="134.25" customHeight="1">
      <c r="A10" s="183"/>
      <c r="B10" s="62" t="s">
        <v>85</v>
      </c>
      <c r="C10" s="63" t="s">
        <v>85</v>
      </c>
      <c r="D10" s="63" t="s">
        <v>133</v>
      </c>
      <c r="E10" s="63" t="s">
        <v>80</v>
      </c>
      <c r="F10" s="71">
        <f t="shared" si="0"/>
        <v>0.10769999999999999</v>
      </c>
      <c r="G10" s="64">
        <v>100</v>
      </c>
      <c r="H10" s="65">
        <v>10.77</v>
      </c>
      <c r="I10" s="66"/>
      <c r="J10" s="63" t="s">
        <v>134</v>
      </c>
      <c r="K10" s="66" t="s">
        <v>114</v>
      </c>
      <c r="L10" s="67" t="s">
        <v>135</v>
      </c>
      <c r="M10" s="68">
        <v>44338</v>
      </c>
    </row>
    <row r="11" spans="1:13" ht="132" customHeight="1">
      <c r="A11" s="183"/>
      <c r="B11" s="62" t="s">
        <v>85</v>
      </c>
      <c r="C11" s="63" t="s">
        <v>85</v>
      </c>
      <c r="D11" s="63" t="s">
        <v>133</v>
      </c>
      <c r="E11" s="63" t="s">
        <v>80</v>
      </c>
      <c r="F11" s="71">
        <f t="shared" si="0"/>
        <v>0.12920000000000001</v>
      </c>
      <c r="G11" s="64">
        <v>100</v>
      </c>
      <c r="H11" s="65">
        <v>12.92</v>
      </c>
      <c r="I11" s="66"/>
      <c r="J11" s="63" t="s">
        <v>134</v>
      </c>
      <c r="K11" s="66" t="s">
        <v>114</v>
      </c>
      <c r="L11" s="67" t="s">
        <v>136</v>
      </c>
      <c r="M11" s="68">
        <v>44338</v>
      </c>
    </row>
    <row r="12" spans="1:13" ht="149.25" customHeight="1">
      <c r="A12" s="183"/>
      <c r="B12" s="62" t="s">
        <v>85</v>
      </c>
      <c r="C12" s="63" t="s">
        <v>85</v>
      </c>
      <c r="D12" s="63" t="s">
        <v>137</v>
      </c>
      <c r="E12" s="63" t="s">
        <v>79</v>
      </c>
      <c r="F12" s="71">
        <f t="shared" si="0"/>
        <v>0.19020000000000001</v>
      </c>
      <c r="G12" s="64">
        <v>100</v>
      </c>
      <c r="H12" s="65">
        <v>19.02</v>
      </c>
      <c r="I12" s="66"/>
      <c r="J12" s="63" t="s">
        <v>138</v>
      </c>
      <c r="K12" s="66" t="s">
        <v>114</v>
      </c>
      <c r="L12" s="67" t="s">
        <v>139</v>
      </c>
      <c r="M12" s="68">
        <v>44338</v>
      </c>
    </row>
    <row r="13" spans="1:13" ht="133.5" customHeight="1">
      <c r="A13" s="183"/>
      <c r="B13" s="62" t="s">
        <v>85</v>
      </c>
      <c r="C13" s="63" t="s">
        <v>85</v>
      </c>
      <c r="D13" s="63" t="s">
        <v>140</v>
      </c>
      <c r="E13" s="63" t="s">
        <v>75</v>
      </c>
      <c r="F13" s="71">
        <f t="shared" si="0"/>
        <v>0.34799999999999998</v>
      </c>
      <c r="G13" s="64">
        <v>100</v>
      </c>
      <c r="H13" s="65">
        <v>34.799999999999997</v>
      </c>
      <c r="I13" s="66"/>
      <c r="J13" s="63" t="s">
        <v>121</v>
      </c>
      <c r="K13" s="66" t="s">
        <v>141</v>
      </c>
      <c r="L13" s="67" t="s">
        <v>142</v>
      </c>
      <c r="M13" s="68">
        <v>44788</v>
      </c>
    </row>
    <row r="14" spans="1:13" ht="122.25" customHeight="1">
      <c r="A14" s="183"/>
      <c r="B14" s="62" t="s">
        <v>85</v>
      </c>
      <c r="C14" s="63" t="s">
        <v>85</v>
      </c>
      <c r="D14" s="63" t="s">
        <v>143</v>
      </c>
      <c r="E14" s="63" t="s">
        <v>144</v>
      </c>
      <c r="F14" s="71">
        <f t="shared" si="0"/>
        <v>0.93169999999999997</v>
      </c>
      <c r="G14" s="64">
        <v>100</v>
      </c>
      <c r="H14" s="65">
        <v>93.17</v>
      </c>
      <c r="I14" s="66"/>
      <c r="J14" s="63" t="s">
        <v>145</v>
      </c>
      <c r="K14" s="66" t="s">
        <v>146</v>
      </c>
      <c r="L14" s="67" t="s">
        <v>147</v>
      </c>
      <c r="M14" s="68">
        <v>45250</v>
      </c>
    </row>
    <row r="15" spans="1:13" ht="135" customHeight="1">
      <c r="A15" s="183"/>
      <c r="B15" s="62" t="s">
        <v>85</v>
      </c>
      <c r="C15" s="63" t="s">
        <v>85</v>
      </c>
      <c r="D15" s="63" t="s">
        <v>148</v>
      </c>
      <c r="E15" s="63" t="s">
        <v>76</v>
      </c>
      <c r="F15" s="71">
        <f t="shared" si="0"/>
        <v>0.26690000000000003</v>
      </c>
      <c r="G15" s="64">
        <v>100</v>
      </c>
      <c r="H15" s="65">
        <v>26.69</v>
      </c>
      <c r="I15" s="66"/>
      <c r="J15" s="63" t="s">
        <v>149</v>
      </c>
      <c r="K15" s="66" t="s">
        <v>150</v>
      </c>
      <c r="L15" s="67" t="s">
        <v>151</v>
      </c>
      <c r="M15" s="68">
        <v>44984</v>
      </c>
    </row>
    <row r="16" spans="1:13" ht="84.75" customHeight="1">
      <c r="A16" s="183"/>
      <c r="B16" s="62" t="s">
        <v>85</v>
      </c>
      <c r="C16" s="63" t="s">
        <v>85</v>
      </c>
      <c r="D16" s="63" t="s">
        <v>152</v>
      </c>
      <c r="E16" s="63" t="s">
        <v>153</v>
      </c>
      <c r="F16" s="71">
        <f t="shared" si="0"/>
        <v>0.7</v>
      </c>
      <c r="G16" s="64">
        <v>100</v>
      </c>
      <c r="H16" s="65">
        <v>70</v>
      </c>
      <c r="I16" s="66"/>
      <c r="J16" s="63" t="s">
        <v>154</v>
      </c>
      <c r="K16" s="66" t="s">
        <v>155</v>
      </c>
      <c r="L16" s="67" t="s">
        <v>156</v>
      </c>
      <c r="M16" s="68">
        <v>45287</v>
      </c>
    </row>
    <row r="17" spans="1:13" ht="240">
      <c r="A17" s="183"/>
      <c r="B17" s="62" t="s">
        <v>85</v>
      </c>
      <c r="C17" s="63" t="s">
        <v>85</v>
      </c>
      <c r="D17" s="63" t="s">
        <v>159</v>
      </c>
      <c r="E17" s="63" t="s">
        <v>157</v>
      </c>
      <c r="F17" s="71">
        <f t="shared" si="0"/>
        <v>0.7</v>
      </c>
      <c r="G17" s="64">
        <v>100</v>
      </c>
      <c r="H17" s="65">
        <v>70</v>
      </c>
      <c r="I17" s="66"/>
      <c r="J17" s="63" t="s">
        <v>158</v>
      </c>
      <c r="K17" s="66" t="s">
        <v>155</v>
      </c>
      <c r="L17" s="67" t="s">
        <v>160</v>
      </c>
      <c r="M17" s="68">
        <v>45287</v>
      </c>
    </row>
    <row r="18" spans="1:13" ht="120">
      <c r="A18" s="183"/>
      <c r="B18" s="62" t="s">
        <v>85</v>
      </c>
      <c r="C18" s="63" t="s">
        <v>85</v>
      </c>
      <c r="D18" s="63" t="s">
        <v>161</v>
      </c>
      <c r="E18" s="63" t="s">
        <v>162</v>
      </c>
      <c r="F18" s="71">
        <f t="shared" si="0"/>
        <v>0.35</v>
      </c>
      <c r="G18" s="64">
        <v>100</v>
      </c>
      <c r="H18" s="65">
        <v>35</v>
      </c>
      <c r="I18" s="66"/>
      <c r="J18" s="63" t="s">
        <v>163</v>
      </c>
      <c r="K18" s="66" t="s">
        <v>164</v>
      </c>
      <c r="L18" s="67" t="s">
        <v>165</v>
      </c>
      <c r="M18" s="68">
        <v>45281</v>
      </c>
    </row>
    <row r="19" spans="1:13" ht="165">
      <c r="A19" s="183"/>
      <c r="B19" s="62" t="s">
        <v>85</v>
      </c>
      <c r="C19" s="63" t="s">
        <v>166</v>
      </c>
      <c r="D19" s="63" t="s">
        <v>167</v>
      </c>
      <c r="E19" s="63" t="s">
        <v>71</v>
      </c>
      <c r="F19" s="71">
        <f t="shared" si="0"/>
        <v>0.38500000000000001</v>
      </c>
      <c r="G19" s="64">
        <v>100</v>
      </c>
      <c r="H19" s="65">
        <v>38.5</v>
      </c>
      <c r="I19" s="66"/>
      <c r="J19" s="63" t="s">
        <v>168</v>
      </c>
      <c r="K19" s="66" t="s">
        <v>164</v>
      </c>
      <c r="L19" s="67" t="s">
        <v>169</v>
      </c>
      <c r="M19" s="68">
        <v>45281</v>
      </c>
    </row>
    <row r="20" spans="1:13" ht="135">
      <c r="A20" s="183"/>
      <c r="B20" s="62" t="s">
        <v>85</v>
      </c>
      <c r="C20" s="63" t="s">
        <v>170</v>
      </c>
      <c r="D20" s="63" t="s">
        <v>133</v>
      </c>
      <c r="E20" s="63" t="s">
        <v>86</v>
      </c>
      <c r="F20" s="71">
        <f t="shared" si="0"/>
        <v>0.18780000000000002</v>
      </c>
      <c r="G20" s="64">
        <v>100</v>
      </c>
      <c r="H20" s="65">
        <v>18.78</v>
      </c>
      <c r="I20" s="66"/>
      <c r="J20" s="63" t="s">
        <v>171</v>
      </c>
      <c r="K20" s="66" t="s">
        <v>172</v>
      </c>
      <c r="L20" s="67" t="s">
        <v>173</v>
      </c>
      <c r="M20" s="68">
        <v>44337</v>
      </c>
    </row>
    <row r="21" spans="1:13" ht="409.5">
      <c r="A21" s="183"/>
      <c r="B21" s="62" t="s">
        <v>85</v>
      </c>
      <c r="C21" s="63" t="s">
        <v>174</v>
      </c>
      <c r="D21" s="63" t="s">
        <v>167</v>
      </c>
      <c r="E21" s="63" t="s">
        <v>72</v>
      </c>
      <c r="F21" s="71">
        <f t="shared" si="0"/>
        <v>0.27300000000000002</v>
      </c>
      <c r="G21" s="64">
        <v>100</v>
      </c>
      <c r="H21" s="65">
        <v>27.3</v>
      </c>
      <c r="I21" s="66"/>
      <c r="J21" s="63" t="s">
        <v>175</v>
      </c>
      <c r="K21" s="66" t="s">
        <v>164</v>
      </c>
      <c r="L21" s="67" t="s">
        <v>176</v>
      </c>
      <c r="M21" s="68">
        <v>45281</v>
      </c>
    </row>
    <row r="22" spans="1:13" ht="165">
      <c r="A22" s="183"/>
      <c r="B22" s="62" t="s">
        <v>85</v>
      </c>
      <c r="C22" s="63" t="s">
        <v>174</v>
      </c>
      <c r="D22" s="63" t="s">
        <v>177</v>
      </c>
      <c r="E22" s="63" t="s">
        <v>178</v>
      </c>
      <c r="F22" s="71">
        <f t="shared" si="0"/>
        <v>0.20300000000000001</v>
      </c>
      <c r="G22" s="64">
        <v>100</v>
      </c>
      <c r="H22" s="65">
        <v>20.3</v>
      </c>
      <c r="I22" s="66"/>
      <c r="J22" s="63" t="s">
        <v>179</v>
      </c>
      <c r="K22" s="66" t="s">
        <v>180</v>
      </c>
      <c r="L22" s="67" t="s">
        <v>181</v>
      </c>
      <c r="M22" s="68">
        <v>45050</v>
      </c>
    </row>
    <row r="23" spans="1:13" ht="117.75" customHeight="1">
      <c r="A23" s="183"/>
      <c r="B23" s="62" t="s">
        <v>85</v>
      </c>
      <c r="C23" s="63" t="s">
        <v>182</v>
      </c>
      <c r="D23" s="63" t="s">
        <v>184</v>
      </c>
      <c r="E23" s="63" t="s">
        <v>185</v>
      </c>
      <c r="F23" s="71">
        <f t="shared" si="0"/>
        <v>0.68</v>
      </c>
      <c r="G23" s="64">
        <v>100</v>
      </c>
      <c r="H23" s="65">
        <v>68</v>
      </c>
      <c r="I23" s="66"/>
      <c r="J23" s="63" t="s">
        <v>183</v>
      </c>
      <c r="K23" s="66" t="s">
        <v>114</v>
      </c>
      <c r="L23" s="67" t="s">
        <v>186</v>
      </c>
      <c r="M23" s="68">
        <v>44338</v>
      </c>
    </row>
    <row r="24" spans="1:13" ht="130.5" customHeight="1">
      <c r="A24" s="183"/>
      <c r="B24" s="62" t="s">
        <v>85</v>
      </c>
      <c r="C24" s="63" t="s">
        <v>187</v>
      </c>
      <c r="D24" s="63" t="s">
        <v>133</v>
      </c>
      <c r="E24" s="63" t="s">
        <v>83</v>
      </c>
      <c r="F24" s="71">
        <f t="shared" si="0"/>
        <v>0.30780000000000002</v>
      </c>
      <c r="G24" s="64">
        <v>100</v>
      </c>
      <c r="H24" s="65">
        <v>30.78</v>
      </c>
      <c r="I24" s="66"/>
      <c r="J24" s="63" t="s">
        <v>188</v>
      </c>
      <c r="K24" s="66" t="s">
        <v>114</v>
      </c>
      <c r="L24" s="67" t="s">
        <v>189</v>
      </c>
      <c r="M24" s="68">
        <v>44338</v>
      </c>
    </row>
    <row r="25" spans="1:13" ht="240">
      <c r="A25" s="183"/>
      <c r="B25" s="62" t="s">
        <v>85</v>
      </c>
      <c r="C25" s="63" t="s">
        <v>190</v>
      </c>
      <c r="D25" s="63" t="s">
        <v>120</v>
      </c>
      <c r="E25" s="63" t="s">
        <v>191</v>
      </c>
      <c r="F25" s="71">
        <f t="shared" si="0"/>
        <v>0.7</v>
      </c>
      <c r="G25" s="64">
        <v>100</v>
      </c>
      <c r="H25" s="65">
        <v>70</v>
      </c>
      <c r="I25" s="66"/>
      <c r="J25" s="63" t="s">
        <v>192</v>
      </c>
      <c r="K25" s="66" t="s">
        <v>193</v>
      </c>
      <c r="L25" s="67" t="s">
        <v>194</v>
      </c>
      <c r="M25" s="68">
        <v>45391</v>
      </c>
    </row>
    <row r="26" spans="1:13" ht="150">
      <c r="A26" s="183"/>
      <c r="B26" s="62" t="s">
        <v>85</v>
      </c>
      <c r="C26" s="63" t="s">
        <v>195</v>
      </c>
      <c r="D26" s="63" t="s">
        <v>196</v>
      </c>
      <c r="E26" s="63" t="s">
        <v>87</v>
      </c>
      <c r="F26" s="71">
        <f t="shared" si="0"/>
        <v>0.7</v>
      </c>
      <c r="G26" s="64">
        <v>100</v>
      </c>
      <c r="H26" s="65">
        <v>70</v>
      </c>
      <c r="I26" s="66"/>
      <c r="J26" s="63" t="s">
        <v>197</v>
      </c>
      <c r="K26" s="66" t="s">
        <v>198</v>
      </c>
      <c r="L26" s="67" t="s">
        <v>199</v>
      </c>
      <c r="M26" s="68">
        <v>44334</v>
      </c>
    </row>
    <row r="27" spans="1:13" ht="120">
      <c r="A27" s="183"/>
      <c r="B27" s="62" t="s">
        <v>85</v>
      </c>
      <c r="C27" s="63" t="s">
        <v>200</v>
      </c>
      <c r="D27" s="63" t="s">
        <v>112</v>
      </c>
      <c r="E27" s="63" t="s">
        <v>73</v>
      </c>
      <c r="F27" s="71">
        <f t="shared" si="0"/>
        <v>0.23850000000000002</v>
      </c>
      <c r="G27" s="64">
        <v>100</v>
      </c>
      <c r="H27" s="65">
        <v>23.85</v>
      </c>
      <c r="I27" s="66"/>
      <c r="J27" s="63" t="s">
        <v>201</v>
      </c>
      <c r="K27" s="66" t="s">
        <v>164</v>
      </c>
      <c r="L27" s="67" t="s">
        <v>202</v>
      </c>
      <c r="M27" s="68">
        <v>45281</v>
      </c>
    </row>
    <row r="28" spans="1:13" ht="225">
      <c r="A28" s="183"/>
      <c r="B28" s="62" t="s">
        <v>85</v>
      </c>
      <c r="C28" s="63" t="s">
        <v>203</v>
      </c>
      <c r="D28" s="63" t="s">
        <v>120</v>
      </c>
      <c r="E28" s="63" t="s">
        <v>78</v>
      </c>
      <c r="F28" s="71">
        <f t="shared" si="0"/>
        <v>0.42630000000000001</v>
      </c>
      <c r="G28" s="64">
        <v>100</v>
      </c>
      <c r="H28" s="65">
        <v>42.63</v>
      </c>
      <c r="I28" s="66"/>
      <c r="J28" s="63" t="s">
        <v>204</v>
      </c>
      <c r="K28" s="66" t="s">
        <v>205</v>
      </c>
      <c r="L28" s="67" t="s">
        <v>206</v>
      </c>
      <c r="M28" s="68">
        <v>44665</v>
      </c>
    </row>
    <row r="29" spans="1:13" ht="103.5" customHeight="1">
      <c r="A29" s="183"/>
      <c r="B29" s="62" t="s">
        <v>85</v>
      </c>
      <c r="C29" s="63" t="s">
        <v>207</v>
      </c>
      <c r="D29" s="63" t="s">
        <v>208</v>
      </c>
      <c r="E29" s="63" t="s">
        <v>74</v>
      </c>
      <c r="F29" s="71">
        <f t="shared" si="0"/>
        <v>0.7</v>
      </c>
      <c r="G29" s="64">
        <v>100</v>
      </c>
      <c r="H29" s="65">
        <v>70</v>
      </c>
      <c r="I29" s="66"/>
      <c r="J29" s="63" t="s">
        <v>209</v>
      </c>
      <c r="K29" s="66" t="s">
        <v>210</v>
      </c>
      <c r="L29" s="67" t="s">
        <v>211</v>
      </c>
      <c r="M29" s="68">
        <v>44491</v>
      </c>
    </row>
    <row r="30" spans="1:13" ht="103.5" customHeight="1">
      <c r="A30" s="183"/>
      <c r="B30" s="62" t="s">
        <v>85</v>
      </c>
      <c r="C30" s="63" t="s">
        <v>207</v>
      </c>
      <c r="D30" s="63" t="s">
        <v>208</v>
      </c>
      <c r="E30" s="63" t="s">
        <v>74</v>
      </c>
      <c r="F30" s="71">
        <f t="shared" si="0"/>
        <v>0.7</v>
      </c>
      <c r="G30" s="64">
        <v>100</v>
      </c>
      <c r="H30" s="65">
        <v>70</v>
      </c>
      <c r="I30" s="66"/>
      <c r="J30" s="63" t="s">
        <v>212</v>
      </c>
      <c r="K30" s="66" t="s">
        <v>213</v>
      </c>
      <c r="L30" s="67" t="s">
        <v>214</v>
      </c>
      <c r="M30" s="68">
        <v>45246</v>
      </c>
    </row>
    <row r="31" spans="1:13" ht="122.25" customHeight="1">
      <c r="A31" s="183"/>
      <c r="B31" s="62" t="s">
        <v>85</v>
      </c>
      <c r="C31" s="63" t="s">
        <v>215</v>
      </c>
      <c r="D31" s="63" t="s">
        <v>216</v>
      </c>
      <c r="E31" s="63" t="s">
        <v>217</v>
      </c>
      <c r="F31" s="71">
        <f t="shared" si="0"/>
        <v>0.25040000000000001</v>
      </c>
      <c r="G31" s="64">
        <v>100</v>
      </c>
      <c r="H31" s="65">
        <v>25.04</v>
      </c>
      <c r="I31" s="66"/>
      <c r="J31" s="63" t="s">
        <v>218</v>
      </c>
      <c r="K31" s="66" t="s">
        <v>219</v>
      </c>
      <c r="L31" s="67" t="s">
        <v>220</v>
      </c>
      <c r="M31" s="68">
        <v>45285</v>
      </c>
    </row>
    <row r="32" spans="1:13">
      <c r="F32" s="82">
        <v>0.17</v>
      </c>
    </row>
    <row r="33" spans="1:13" ht="240">
      <c r="A33" s="83">
        <v>3</v>
      </c>
      <c r="B33" s="75" t="s">
        <v>223</v>
      </c>
      <c r="C33" s="76" t="s">
        <v>224</v>
      </c>
      <c r="D33" s="76" t="s">
        <v>225</v>
      </c>
      <c r="E33" s="76" t="s">
        <v>226</v>
      </c>
      <c r="F33" s="71">
        <f t="shared" si="0"/>
        <v>0.58784999999999998</v>
      </c>
      <c r="G33" s="77">
        <v>2000</v>
      </c>
      <c r="H33" s="78">
        <v>1175.7</v>
      </c>
      <c r="I33" s="79"/>
      <c r="J33" s="76" t="s">
        <v>227</v>
      </c>
      <c r="K33" s="79" t="s">
        <v>228</v>
      </c>
      <c r="L33" s="80" t="s">
        <v>229</v>
      </c>
      <c r="M33" s="81">
        <v>45448</v>
      </c>
    </row>
    <row r="34" spans="1:13">
      <c r="F34" s="74">
        <v>0.59</v>
      </c>
    </row>
  </sheetData>
  <mergeCells count="2">
    <mergeCell ref="B1:M1"/>
    <mergeCell ref="A4:A3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gavrilenko_ok</cp:lastModifiedBy>
  <cp:revision>29</cp:revision>
  <cp:lastPrinted>2024-07-30T10:36:06Z</cp:lastPrinted>
  <dcterms:created xsi:type="dcterms:W3CDTF">2006-09-16T00:00:00Z</dcterms:created>
  <dcterms:modified xsi:type="dcterms:W3CDTF">2024-08-01T08:52:34Z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