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1"/>
  <c r="I17"/>
  <c r="M16"/>
  <c r="M18" s="1"/>
  <c r="I16"/>
  <c r="I18" s="1"/>
  <c r="H22"/>
  <c r="C21"/>
  <c r="C28" s="1"/>
  <c r="F29"/>
  <c r="M29" s="1"/>
  <c r="M4"/>
  <c r="J22" l="1"/>
  <c r="R10"/>
  <c r="L10"/>
  <c r="J10"/>
  <c r="H10"/>
  <c r="M10" s="1"/>
  <c r="A29" l="1"/>
  <c r="A22"/>
  <c r="B32" l="1"/>
  <c r="O29"/>
  <c r="F22" l="1"/>
  <c r="H16"/>
  <c r="C16"/>
  <c r="B16"/>
  <c r="C22" l="1"/>
  <c r="H29" l="1"/>
  <c r="M30" s="1"/>
  <c r="D29"/>
  <c r="C29"/>
  <c r="D22"/>
  <c r="B22"/>
  <c r="B29" s="1"/>
  <c r="L22" l="1"/>
  <c r="J29" s="1"/>
  <c r="I29" s="1"/>
</calcChain>
</file>

<file path=xl/sharedStrings.xml><?xml version="1.0" encoding="utf-8"?>
<sst xmlns="http://schemas.openxmlformats.org/spreadsheetml/2006/main" count="97" uniqueCount="78">
  <si>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</si>
  <si>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</si>
  <si>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</si>
  <si>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</si>
  <si>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</si>
  <si>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</si>
  <si>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</si>
  <si>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</si>
  <si>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</si>
  <si>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</si>
  <si>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</si>
  <si>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</si>
  <si>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</si>
  <si>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</si>
  <si>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</si>
  <si>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</si>
  <si>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</si>
  <si>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</si>
  <si>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</si>
  <si>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</si>
  <si>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</si>
  <si>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</si>
  <si>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</si>
  <si>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</si>
  <si>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</si>
  <si>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</si>
  <si>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</si>
  <si>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</si>
  <si>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</si>
  <si>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</si>
  <si>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</si>
  <si>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</si>
  <si>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</si>
  <si>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</si>
  <si>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</si>
  <si>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</si>
  <si>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</si>
  <si>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</si>
  <si>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</si>
  <si>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</si>
  <si>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</si>
  <si>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</si>
  <si>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</si>
  <si>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</si>
  <si>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</si>
  <si>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</si>
  <si>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</si>
  <si>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</si>
  <si>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</si>
  <si>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</si>
  <si>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</si>
  <si>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</si>
  <si>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</si>
  <si>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</si>
  <si>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</si>
  <si>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</si>
  <si>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</si>
  <si>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</si>
  <si>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</si>
  <si>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</si>
  <si>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</si>
  <si>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</si>
  <si>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Количество в упаковках</t>
  </si>
  <si>
    <t xml:space="preserve">Минимальное значение цены упаковки
без учета НДС и оптовой надбавки,
руб.
</t>
  </si>
  <si>
    <t xml:space="preserve">Минимальное значение
цены упаковки,
с НДС и оптовой надбавкой, (Ц) руб.
</t>
  </si>
  <si>
    <t>МИДАЗОЛАМ</t>
  </si>
  <si>
    <t>РАСТВОР ДЛЯ ВНУТРИВЕННОГО И ВНУТРИМЫШЕЧНОГО ВВЕДЕНИЯ ; дозировка: 5 мг/мл 1 мл*</t>
  </si>
  <si>
    <t>21.20.10.235-000059-1-00191-0000000000000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</si>
  <si>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</si>
  <si>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Мидазолам, раствор для внутривенного и внутримышечного введения, 5 мг/мл, 1 мл - ампулы (10) / в комплекте с ножом ампульным или скарификатором / - упаковки ячейковые контурные (1) - пачки картонные </t>
  </si>
  <si>
    <t>23-П116 от 08.11.23</t>
  </si>
  <si>
    <t>24-П49 от 05.02.24</t>
  </si>
  <si>
    <t xml:space="preserve">Референтная цена
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</si>
  <si>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</si>
  <si>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 xml:space="preserve">КП
Вх. № 208 От 20.08.24
</t>
  </si>
  <si>
    <t>1.4. Сводная информация о минимальном значении НЦ единицы товара:</t>
  </si>
  <si>
    <t xml:space="preserve">ЛП-003720 
20.05.2024 690/20-24  </t>
  </si>
  <si>
    <t xml:space="preserve">Начальная максимальная цена контракта 43 579 руб. 00 коп. (Сорок три тысячи пятьсот семьдесят девять рублей 00 коп.) </t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</si>
</sst>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0.0000"/>
    <numFmt numFmtId="170" formatCode="#,##0.0000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9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8" fontId="9" fillId="9" borderId="1" xfId="0" applyNumberFormat="1" applyFont="1" applyFill="1" applyBorder="1" applyAlignment="1">
      <alignment horizontal="center" vertical="center" wrapText="1"/>
    </xf>
    <xf numFmtId="168" fontId="9" fillId="8" borderId="1" xfId="0" applyNumberFormat="1" applyFont="1" applyFill="1" applyBorder="1" applyAlignment="1">
      <alignment horizontal="center" vertical="center" wrapText="1"/>
    </xf>
    <xf numFmtId="168" fontId="9" fillId="10" borderId="1" xfId="0" applyNumberFormat="1" applyFont="1" applyFill="1" applyBorder="1" applyAlignment="1">
      <alignment horizontal="center" vertical="center" wrapText="1"/>
    </xf>
    <xf numFmtId="168" fontId="7" fillId="5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9" fontId="5" fillId="2" borderId="1" xfId="0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70" fontId="9" fillId="7" borderId="1" xfId="0" applyNumberFormat="1" applyFont="1" applyFill="1" applyBorder="1" applyAlignment="1">
      <alignment horizontal="center" vertical="center" wrapText="1"/>
    </xf>
    <xf numFmtId="169" fontId="5" fillId="6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9" fontId="9" fillId="4" borderId="1" xfId="0" applyNumberFormat="1" applyFont="1" applyFill="1" applyBorder="1" applyAlignment="1">
      <alignment horizontal="center" vertical="center"/>
    </xf>
    <xf numFmtId="169" fontId="9" fillId="3" borderId="1" xfId="0" applyNumberFormat="1" applyFont="1" applyFill="1" applyBorder="1" applyAlignment="1">
      <alignment horizontal="center" vertical="center" wrapText="1"/>
    </xf>
    <xf numFmtId="168" fontId="6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8" fontId="7" fillId="8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10" fillId="2" borderId="3" xfId="0" applyFont="1" applyFill="1" applyBorder="1" applyAlignment="1"/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4"/>
  <sheetViews>
    <sheetView tabSelected="1" topLeftCell="A7" zoomScale="90" zoomScaleNormal="90" workbookViewId="0">
      <selection activeCell="B10" sqref="B10:C10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77" t="s">
        <v>46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024" ht="349.5" customHeight="1">
      <c r="A2" s="78" t="s">
        <v>58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024" ht="55.5" customHeight="1">
      <c r="A3" s="2" t="s">
        <v>0</v>
      </c>
      <c r="B3" s="61" t="s">
        <v>1</v>
      </c>
      <c r="C3" s="61"/>
      <c r="D3" s="61" t="s">
        <v>2</v>
      </c>
      <c r="E3" s="61"/>
      <c r="F3" s="61"/>
      <c r="G3" s="61"/>
      <c r="H3" s="61"/>
      <c r="I3" s="61" t="s">
        <v>3</v>
      </c>
      <c r="J3" s="61"/>
      <c r="K3" s="61" t="s">
        <v>4</v>
      </c>
      <c r="L3" s="61"/>
      <c r="M3" s="61" t="s">
        <v>5</v>
      </c>
      <c r="N3" s="61"/>
      <c r="O3" s="24" t="s">
        <v>6</v>
      </c>
    </row>
    <row r="4" spans="1:1024" ht="60" customHeight="1">
      <c r="A4" s="61">
        <v>1</v>
      </c>
      <c r="B4" s="67" t="s">
        <v>68</v>
      </c>
      <c r="C4" s="67"/>
      <c r="D4" s="67" t="s">
        <v>69</v>
      </c>
      <c r="E4" s="67"/>
      <c r="F4" s="67"/>
      <c r="G4" s="67"/>
      <c r="H4" s="67"/>
      <c r="I4" s="68" t="s">
        <v>76</v>
      </c>
      <c r="J4" s="68"/>
      <c r="K4" s="79">
        <v>281.89999999999998</v>
      </c>
      <c r="L4" s="79"/>
      <c r="M4" s="76">
        <f>K4/O4</f>
        <v>28.189999999999998</v>
      </c>
      <c r="N4" s="76"/>
      <c r="O4" s="26">
        <v>10</v>
      </c>
    </row>
    <row r="5" spans="1:1024" ht="25.5" customHeight="1">
      <c r="A5" s="62"/>
      <c r="B5" s="63"/>
      <c r="C5" s="64"/>
      <c r="D5" s="65"/>
      <c r="E5" s="65"/>
      <c r="F5" s="65"/>
      <c r="G5" s="65"/>
      <c r="H5" s="65"/>
      <c r="I5" s="65"/>
      <c r="J5" s="66"/>
      <c r="K5" s="109"/>
      <c r="L5" s="109"/>
      <c r="M5" s="91">
        <v>28.19</v>
      </c>
      <c r="N5" s="91"/>
      <c r="O5" s="26"/>
    </row>
    <row r="6" spans="1:1024" ht="15" customHeight="1">
      <c r="A6" s="94" t="s">
        <v>54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1:1024" ht="26.25" customHeight="1">
      <c r="A7" s="95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</row>
    <row r="8" spans="1:1024" ht="47.25" customHeight="1">
      <c r="A8" s="96" t="s">
        <v>0</v>
      </c>
      <c r="B8" s="96" t="s">
        <v>7</v>
      </c>
      <c r="C8" s="96" t="s">
        <v>8</v>
      </c>
      <c r="D8" s="96" t="s">
        <v>9</v>
      </c>
      <c r="E8" s="96" t="s">
        <v>6</v>
      </c>
      <c r="F8" s="96" t="s">
        <v>10</v>
      </c>
      <c r="G8" s="89" t="s">
        <v>74</v>
      </c>
      <c r="H8" s="89"/>
      <c r="I8" s="89" t="s">
        <v>18</v>
      </c>
      <c r="J8" s="89"/>
      <c r="K8" s="89" t="s">
        <v>18</v>
      </c>
      <c r="L8" s="89"/>
      <c r="M8" s="90" t="s">
        <v>11</v>
      </c>
      <c r="N8" s="90"/>
      <c r="O8" s="80" t="s">
        <v>12</v>
      </c>
      <c r="P8" s="80" t="s">
        <v>40</v>
      </c>
      <c r="Q8" s="80" t="s">
        <v>42</v>
      </c>
      <c r="R8" s="80" t="s">
        <v>43</v>
      </c>
      <c r="AMG8"/>
      <c r="AMH8"/>
      <c r="AMI8"/>
      <c r="AMJ8"/>
    </row>
    <row r="9" spans="1:1024" ht="94.5">
      <c r="A9" s="96"/>
      <c r="B9" s="96"/>
      <c r="C9" s="96"/>
      <c r="D9" s="96"/>
      <c r="E9" s="96"/>
      <c r="F9" s="96"/>
      <c r="G9" s="19" t="s">
        <v>13</v>
      </c>
      <c r="H9" s="19" t="s">
        <v>14</v>
      </c>
      <c r="I9" s="19" t="s">
        <v>13</v>
      </c>
      <c r="J9" s="19" t="s">
        <v>14</v>
      </c>
      <c r="K9" s="19" t="s">
        <v>13</v>
      </c>
      <c r="L9" s="19" t="s">
        <v>14</v>
      </c>
      <c r="M9" s="90"/>
      <c r="N9" s="90"/>
      <c r="O9" s="81"/>
      <c r="P9" s="81" t="s">
        <v>40</v>
      </c>
      <c r="Q9" s="81"/>
      <c r="R9" s="81"/>
      <c r="AME9"/>
      <c r="AMF9"/>
      <c r="AMG9"/>
      <c r="AMH9"/>
      <c r="AMI9"/>
      <c r="AMJ9"/>
    </row>
    <row r="10" spans="1:1024" ht="91.5" customHeight="1">
      <c r="A10" s="37">
        <v>1</v>
      </c>
      <c r="B10" s="51" t="s">
        <v>65</v>
      </c>
      <c r="C10" s="53" t="s">
        <v>66</v>
      </c>
      <c r="D10" s="52" t="s">
        <v>53</v>
      </c>
      <c r="E10" s="20">
        <v>10</v>
      </c>
      <c r="F10" s="20">
        <v>100</v>
      </c>
      <c r="G10" s="55">
        <v>273.64240000000001</v>
      </c>
      <c r="H10" s="42">
        <f t="shared" ref="H10" si="0">G10/E10</f>
        <v>27.364240000000002</v>
      </c>
      <c r="I10" s="21"/>
      <c r="J10" s="43">
        <f t="shared" ref="J10" si="1">I10/E10</f>
        <v>0</v>
      </c>
      <c r="K10" s="21"/>
      <c r="L10" s="44">
        <f t="shared" ref="L10" si="2">K10/E10</f>
        <v>0</v>
      </c>
      <c r="M10" s="88">
        <f t="shared" ref="M10" si="3">H10</f>
        <v>27.364240000000002</v>
      </c>
      <c r="N10" s="88"/>
      <c r="O10" s="3" t="s">
        <v>67</v>
      </c>
      <c r="P10" s="47" t="s">
        <v>41</v>
      </c>
      <c r="Q10" s="39">
        <v>49</v>
      </c>
      <c r="R10" s="33">
        <f t="shared" ref="R10" si="4">E10*F10</f>
        <v>1000</v>
      </c>
      <c r="AME10"/>
      <c r="AMF10"/>
      <c r="AMG10"/>
      <c r="AMH10"/>
      <c r="AMI10"/>
      <c r="AMJ10"/>
    </row>
    <row r="11" spans="1:1024" ht="20.25" customHeight="1">
      <c r="A11" s="58" t="s">
        <v>57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34"/>
      <c r="Q11" s="34"/>
      <c r="R11" s="35"/>
      <c r="AME11"/>
      <c r="AMF11"/>
      <c r="AMG11"/>
      <c r="AMH11"/>
      <c r="AMI11"/>
      <c r="AMJ11"/>
    </row>
    <row r="12" spans="1:1024" ht="4.5" customHeight="1">
      <c r="A12" s="86" t="s">
        <v>55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</row>
    <row r="13" spans="1:1024" ht="3" customHeight="1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</row>
    <row r="14" spans="1:1024" ht="134.25" customHeight="1">
      <c r="A14" s="87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</row>
    <row r="15" spans="1:1024" ht="64.5" customHeight="1">
      <c r="A15" s="2" t="s">
        <v>0</v>
      </c>
      <c r="B15" s="4" t="s">
        <v>7</v>
      </c>
      <c r="C15" s="4" t="s">
        <v>8</v>
      </c>
      <c r="D15" s="61" t="s">
        <v>15</v>
      </c>
      <c r="E15" s="61"/>
      <c r="F15" s="61"/>
      <c r="G15" s="61"/>
      <c r="H15" s="2" t="s">
        <v>9</v>
      </c>
      <c r="I15" s="18" t="s">
        <v>44</v>
      </c>
      <c r="J15" s="61" t="s">
        <v>45</v>
      </c>
      <c r="K15" s="61"/>
      <c r="L15" s="2" t="s">
        <v>16</v>
      </c>
      <c r="M15" s="61" t="s">
        <v>17</v>
      </c>
      <c r="N15" s="61"/>
      <c r="AMI15"/>
      <c r="AMJ15"/>
    </row>
    <row r="16" spans="1:1024" ht="28.5" customHeight="1">
      <c r="A16" s="117">
        <v>1</v>
      </c>
      <c r="B16" s="97" t="str">
        <f>B10</f>
        <v>МИДАЗОЛАМ</v>
      </c>
      <c r="C16" s="100" t="str">
        <f>C10</f>
        <v>РАСТВОР ДЛЯ ВНУТРИВЕННОГО И ВНУТРИМЫШЕЧНОГО ВВЕДЕНИЯ ; дозировка: 5 мг/мл 1 мл*</v>
      </c>
      <c r="D16" s="82">
        <v>240</v>
      </c>
      <c r="E16" s="82"/>
      <c r="F16" s="82"/>
      <c r="G16" s="82"/>
      <c r="H16" s="103" t="str">
        <f>D10</f>
        <v>мл</v>
      </c>
      <c r="I16" s="57">
        <f>D16*10</f>
        <v>2400</v>
      </c>
      <c r="J16" s="83">
        <v>252.95910000000001</v>
      </c>
      <c r="K16" s="83"/>
      <c r="L16" s="22" t="s">
        <v>70</v>
      </c>
      <c r="M16" s="84">
        <f>J16/10</f>
        <v>25.295909999999999</v>
      </c>
      <c r="N16" s="84"/>
      <c r="AMI16"/>
      <c r="AMJ16"/>
    </row>
    <row r="17" spans="1:1024" ht="28.5" customHeight="1">
      <c r="A17" s="117"/>
      <c r="B17" s="98"/>
      <c r="C17" s="101"/>
      <c r="D17" s="82">
        <v>400</v>
      </c>
      <c r="E17" s="82"/>
      <c r="F17" s="82"/>
      <c r="G17" s="82"/>
      <c r="H17" s="104"/>
      <c r="I17" s="57">
        <f>D17*10</f>
        <v>4000</v>
      </c>
      <c r="J17" s="83">
        <v>273.64240000000001</v>
      </c>
      <c r="K17" s="83"/>
      <c r="L17" s="22" t="s">
        <v>71</v>
      </c>
      <c r="M17" s="84">
        <f>J17/10</f>
        <v>27.364240000000002</v>
      </c>
      <c r="N17" s="84"/>
      <c r="AMI17"/>
      <c r="AMJ17"/>
    </row>
    <row r="18" spans="1:1024" ht="21" customHeight="1">
      <c r="A18" s="117"/>
      <c r="B18" s="99"/>
      <c r="C18" s="102"/>
      <c r="D18" s="82"/>
      <c r="E18" s="82"/>
      <c r="F18" s="82"/>
      <c r="G18" s="82"/>
      <c r="H18" s="105"/>
      <c r="I18" s="25">
        <f>SUM(I16:I17)</f>
        <v>6400</v>
      </c>
      <c r="J18" s="106"/>
      <c r="K18" s="107"/>
      <c r="L18" s="108"/>
      <c r="M18" s="91">
        <f>(M16*I16+M17*I17)/I18</f>
        <v>26.588616250000001</v>
      </c>
      <c r="N18" s="91"/>
      <c r="AMI18"/>
      <c r="AMJ18"/>
    </row>
    <row r="19" spans="1:1024" ht="14.25" customHeight="1"/>
    <row r="20" spans="1:1024">
      <c r="A20" s="116" t="s">
        <v>75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</row>
    <row r="21" spans="1:1024" ht="144" customHeight="1">
      <c r="A21" s="5" t="s">
        <v>0</v>
      </c>
      <c r="B21" s="5" t="s">
        <v>7</v>
      </c>
      <c r="C21" s="5" t="str">
        <f>C8</f>
        <v>Дозировка, лекарственная форма</v>
      </c>
      <c r="D21" s="71" t="s">
        <v>9</v>
      </c>
      <c r="E21" s="71"/>
      <c r="F21" s="71" t="s">
        <v>19</v>
      </c>
      <c r="G21" s="71"/>
      <c r="H21" s="71" t="s">
        <v>20</v>
      </c>
      <c r="I21" s="71"/>
      <c r="J21" s="71" t="s">
        <v>21</v>
      </c>
      <c r="K21" s="71"/>
      <c r="L21" s="5" t="s">
        <v>22</v>
      </c>
      <c r="M21" s="54" t="s">
        <v>72</v>
      </c>
      <c r="N21" s="5" t="s">
        <v>23</v>
      </c>
    </row>
    <row r="22" spans="1:1024" ht="78.75" customHeight="1">
      <c r="A22" s="36">
        <f>A10</f>
        <v>1</v>
      </c>
      <c r="B22" s="23" t="str">
        <f t="shared" ref="B22:D22" si="5">B10</f>
        <v>МИДАЗОЛАМ</v>
      </c>
      <c r="C22" s="7" t="str">
        <f t="shared" si="5"/>
        <v>РАСТВОР ДЛЯ ВНУТРИВЕННОГО И ВНУТРИМЫШЕЧНОГО ВВЕДЕНИЯ ; дозировка: 5 мг/мл 1 мл*</v>
      </c>
      <c r="D22" s="72" t="str">
        <f t="shared" si="5"/>
        <v>мл</v>
      </c>
      <c r="E22" s="72"/>
      <c r="F22" s="73">
        <f>Q10</f>
        <v>49</v>
      </c>
      <c r="G22" s="73"/>
      <c r="H22" s="74">
        <f>M5</f>
        <v>28.19</v>
      </c>
      <c r="I22" s="74"/>
      <c r="J22" s="75">
        <f>M18</f>
        <v>26.588616250000001</v>
      </c>
      <c r="K22" s="75"/>
      <c r="L22" s="56">
        <f>M10</f>
        <v>27.364240000000002</v>
      </c>
      <c r="M22" s="6"/>
      <c r="N22" s="45">
        <v>26.5886</v>
      </c>
      <c r="O22" s="27"/>
    </row>
    <row r="23" spans="1:1024">
      <c r="A23" s="118"/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</row>
    <row r="24" spans="1:1024" ht="45" customHeight="1">
      <c r="A24" s="69" t="s">
        <v>59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</row>
    <row r="25" spans="1:1024">
      <c r="A25" s="8"/>
      <c r="B25" s="9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024">
      <c r="A26" s="8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024" ht="90" customHeight="1">
      <c r="A27" s="70" t="s">
        <v>26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</row>
    <row r="28" spans="1:1024" ht="108.75" customHeight="1">
      <c r="A28" s="5" t="s">
        <v>0</v>
      </c>
      <c r="B28" s="5" t="s">
        <v>7</v>
      </c>
      <c r="C28" s="5" t="str">
        <f>C21</f>
        <v>Дозировка, лекарственная форма</v>
      </c>
      <c r="D28" s="92" t="s">
        <v>9</v>
      </c>
      <c r="E28" s="93"/>
      <c r="F28" s="92" t="s">
        <v>62</v>
      </c>
      <c r="G28" s="93"/>
      <c r="H28" s="17" t="s">
        <v>39</v>
      </c>
      <c r="I28" s="40" t="s">
        <v>63</v>
      </c>
      <c r="J28" s="40" t="s">
        <v>27</v>
      </c>
      <c r="K28" s="48" t="s">
        <v>64</v>
      </c>
      <c r="L28" s="48" t="s">
        <v>28</v>
      </c>
      <c r="M28" s="71" t="s">
        <v>29</v>
      </c>
      <c r="N28" s="71"/>
      <c r="O28" s="31" t="s">
        <v>19</v>
      </c>
      <c r="AMJ28"/>
    </row>
    <row r="29" spans="1:1024" ht="67.5" customHeight="1">
      <c r="A29" s="36">
        <f>A10</f>
        <v>1</v>
      </c>
      <c r="B29" s="23" t="str">
        <f>B22</f>
        <v>МИДАЗОЛАМ</v>
      </c>
      <c r="C29" s="11" t="str">
        <f t="shared" ref="C29:D29" si="6">C10</f>
        <v>РАСТВОР ДЛЯ ВНУТРИВЕННОГО И ВНУТРИМЫШЕЧНОГО ВВЕДЕНИЯ ; дозировка: 5 мг/мл 1 мл*</v>
      </c>
      <c r="D29" s="59" t="str">
        <f t="shared" si="6"/>
        <v>мл</v>
      </c>
      <c r="E29" s="60"/>
      <c r="F29" s="59">
        <f>F10</f>
        <v>100</v>
      </c>
      <c r="G29" s="60"/>
      <c r="H29" s="12">
        <f>E10*F10</f>
        <v>1000</v>
      </c>
      <c r="I29" s="41">
        <f>J29*10</f>
        <v>265.88599999999997</v>
      </c>
      <c r="J29" s="46">
        <f>N22</f>
        <v>26.5886</v>
      </c>
      <c r="K29" s="50">
        <v>435.79</v>
      </c>
      <c r="L29" s="49">
        <v>43.578699999999998</v>
      </c>
      <c r="M29" s="112">
        <f>K29*F29</f>
        <v>43579</v>
      </c>
      <c r="N29" s="112"/>
      <c r="O29" s="32">
        <f>Q10</f>
        <v>49</v>
      </c>
      <c r="AMJ29"/>
    </row>
    <row r="30" spans="1:1024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113">
        <f>SUM(M29:N29)</f>
        <v>43579</v>
      </c>
      <c r="N30" s="113"/>
    </row>
    <row r="31" spans="1:1024" ht="28.5" customHeight="1">
      <c r="A31" s="38"/>
      <c r="B31" s="114" t="s">
        <v>77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</row>
    <row r="32" spans="1:1024" ht="16.5" customHeight="1">
      <c r="B32" s="58" t="str">
        <f>A11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36">
      <c r="B33" s="28" t="s">
        <v>47</v>
      </c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14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</row>
    <row r="34" spans="2:36">
      <c r="B34" s="29" t="s">
        <v>30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14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</row>
    <row r="35" spans="2:36" ht="26.25" customHeight="1">
      <c r="B35" s="110" t="s">
        <v>31</v>
      </c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4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</row>
    <row r="36" spans="2:36">
      <c r="B36" s="29" t="s">
        <v>32</v>
      </c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14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2:36">
      <c r="B37" s="30" t="s">
        <v>56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14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2:36">
      <c r="B38" s="29" t="s">
        <v>33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14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2:36">
      <c r="B39" s="29" t="s">
        <v>34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14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2:36">
      <c r="B40" s="29" t="s">
        <v>73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14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2:36">
      <c r="B41" s="29" t="s">
        <v>61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14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2:36" ht="27" customHeight="1">
      <c r="B42" s="110" t="s">
        <v>60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4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2:36">
      <c r="B43" s="29" t="s">
        <v>35</v>
      </c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1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2:36">
      <c r="B44" s="29" t="s">
        <v>48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1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2:36">
      <c r="B45" s="29" t="s">
        <v>36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14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2:36" ht="27" customHeight="1">
      <c r="B46" s="110" t="s">
        <v>37</v>
      </c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2:36" ht="26.25" customHeight="1">
      <c r="B47" s="110" t="s">
        <v>38</v>
      </c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2:36" ht="23.25" customHeight="1">
      <c r="B48" s="110" t="s">
        <v>49</v>
      </c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6">
      <c r="B49" s="29" t="s">
        <v>50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14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2:36">
      <c r="B50" s="29" t="s">
        <v>51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14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2:36">
      <c r="B51" s="13"/>
    </row>
    <row r="52" spans="2:36">
      <c r="B52" s="1" t="s">
        <v>52</v>
      </c>
      <c r="C52" s="16"/>
    </row>
    <row r="54" spans="2:36">
      <c r="C54" s="16"/>
    </row>
  </sheetData>
  <mergeCells count="76">
    <mergeCell ref="A23:N23"/>
    <mergeCell ref="D17:G17"/>
    <mergeCell ref="J17:K17"/>
    <mergeCell ref="M17:N17"/>
    <mergeCell ref="B48:O48"/>
    <mergeCell ref="M29:N29"/>
    <mergeCell ref="B35:O35"/>
    <mergeCell ref="B42:O42"/>
    <mergeCell ref="B47:O47"/>
    <mergeCell ref="B46:O46"/>
    <mergeCell ref="B32:O32"/>
    <mergeCell ref="M30:N30"/>
    <mergeCell ref="B31:O31"/>
    <mergeCell ref="D29:E29"/>
    <mergeCell ref="D28:E28"/>
    <mergeCell ref="A6:N7"/>
    <mergeCell ref="A8:A9"/>
    <mergeCell ref="B8:B9"/>
    <mergeCell ref="C8:C9"/>
    <mergeCell ref="D8:D9"/>
    <mergeCell ref="E8:E9"/>
    <mergeCell ref="F8:F9"/>
    <mergeCell ref="F28:G28"/>
    <mergeCell ref="B16:B18"/>
    <mergeCell ref="C16:C18"/>
    <mergeCell ref="H16:H18"/>
    <mergeCell ref="J18:L18"/>
    <mergeCell ref="D18:G18"/>
    <mergeCell ref="A20:N20"/>
    <mergeCell ref="D21:E21"/>
    <mergeCell ref="Q8:Q9"/>
    <mergeCell ref="R8:R9"/>
    <mergeCell ref="P8:P9"/>
    <mergeCell ref="D16:G16"/>
    <mergeCell ref="J16:K16"/>
    <mergeCell ref="M16:N16"/>
    <mergeCell ref="A11:O11"/>
    <mergeCell ref="A12:N14"/>
    <mergeCell ref="D15:G15"/>
    <mergeCell ref="J15:K15"/>
    <mergeCell ref="M15:N15"/>
    <mergeCell ref="M10:N10"/>
    <mergeCell ref="O8:O9"/>
    <mergeCell ref="G8:H8"/>
    <mergeCell ref="I8:J8"/>
    <mergeCell ref="K8:L8"/>
    <mergeCell ref="J21:K21"/>
    <mergeCell ref="M4:N4"/>
    <mergeCell ref="A1:N1"/>
    <mergeCell ref="A2:N2"/>
    <mergeCell ref="B3:C3"/>
    <mergeCell ref="D3:H3"/>
    <mergeCell ref="I3:J3"/>
    <mergeCell ref="K3:L3"/>
    <mergeCell ref="M3:N3"/>
    <mergeCell ref="K4:L4"/>
    <mergeCell ref="M8:N9"/>
    <mergeCell ref="M18:N18"/>
    <mergeCell ref="K5:L5"/>
    <mergeCell ref="M5:N5"/>
    <mergeCell ref="A16:A18"/>
    <mergeCell ref="F29:G29"/>
    <mergeCell ref="A4:A5"/>
    <mergeCell ref="B5:J5"/>
    <mergeCell ref="B4:C4"/>
    <mergeCell ref="D4:H4"/>
    <mergeCell ref="I4:J4"/>
    <mergeCell ref="A24:N24"/>
    <mergeCell ref="A27:N27"/>
    <mergeCell ref="M28:N28"/>
    <mergeCell ref="F21:G21"/>
    <mergeCell ref="D22:E22"/>
    <mergeCell ref="F22:G22"/>
    <mergeCell ref="H22:I22"/>
    <mergeCell ref="J22:K22"/>
    <mergeCell ref="H21:I21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2024-08-20T09:26:59Z</cp:lastPrinted>
  <dcterms:created xsi:type="dcterms:W3CDTF">2006-09-16T00:00:00Z</dcterms:created>
  <dcterms:modified xsi:type="dcterms:W3CDTF">2024-08-20T09:35:56Z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