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ED0384A3-6BDB-43F4-BD20-801916E81B5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Лист1!#REF!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1" i="1" l="1"/>
  <c r="K11" i="1" s="1"/>
  <c r="H11" i="1"/>
  <c r="J11" i="1" s="1"/>
  <c r="I10" i="1"/>
  <c r="K10" i="1" s="1"/>
  <c r="H10" i="1"/>
  <c r="J10" i="1" s="1"/>
  <c r="I9" i="1"/>
  <c r="K9" i="1" s="1"/>
  <c r="H9" i="1"/>
  <c r="J9" i="1" s="1"/>
  <c r="I8" i="1"/>
  <c r="K8" i="1" s="1"/>
  <c r="H8" i="1"/>
  <c r="J8" i="1" s="1"/>
  <c r="J12" i="1" s="1"/>
</calcChain>
</file>

<file path=xl/sharedStrings.xml><?xml version="1.0" encoding="utf-8"?>
<sst xmlns="http://schemas.openxmlformats.org/spreadsheetml/2006/main" count="21" uniqueCount="20">
  <si>
    <t>№ п/п</t>
  </si>
  <si>
    <t>Е.В. Андреева</t>
  </si>
  <si>
    <t>ОБОСНОВАНИЕ И РАСЧЕТ ЦЕНЫ КОНТРАКТА</t>
  </si>
  <si>
    <t>ИТОГО</t>
  </si>
  <si>
    <t>Техническое обслуживание лифтового оборудования</t>
  </si>
  <si>
    <t>ТО ЛО 4 – 1000</t>
  </si>
  <si>
    <t>ТО ЛО 3 – 1000</t>
  </si>
  <si>
    <t>ТО МГЛ – 2   100</t>
  </si>
  <si>
    <t>Наименование товара</t>
  </si>
  <si>
    <t>Кол-во, шт</t>
  </si>
  <si>
    <t>Кол-во месяцев</t>
  </si>
  <si>
    <t>Средняя цена за ед., руб.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</si>
  <si>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</si>
  <si>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</si>
  <si>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</si>
  <si>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</si>
  <si>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</si>
  <si>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</si>
  <si>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</si>
  <si>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 xml:space="preserve">Директор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</si>
</sst>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.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Border="1"/>
    <xf numFmtId="0" fontId="5" fillId="0" borderId="0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" fontId="6" fillId="0" borderId="0" xfId="0" applyNumberFormat="1" applyFont="1" applyAlignment="1">
      <alignment horizontal="center" vertical="center"/>
    </xf>
    <xf numFmtId="0" fontId="0" fillId="0" borderId="1" xfId="0" applyBorder="1"/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8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8" fillId="0" borderId="3" xfId="0" applyNumberFormat="1" applyFont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0" fillId="2" borderId="0" xfId="0" applyFill="1"/>
    <xf numFmtId="0" fontId="0" fillId="2" borderId="1" xfId="0" applyFill="1" applyBorder="1"/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4" fillId="0" borderId="0" xfId="0" applyFont="1"/>
  </cellXfs>
  <cellStyles count="2">
    <cellStyle name="Обычный" xfId="0" builtinId="0"/>
    <cellStyle name="Обычный 2" xfId="1" xr:uid="{52C30825-828E-4481-9CC2-2F7E11D1DBC4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="90" zoomScaleNormal="90" workbookViewId="0">
      <selection activeCell="E20" sqref="E20"/>
    </sheetView>
  </sheetViews>
  <sheetFormatPr defaultRowHeight="13.8" x14ac:dyDescent="0.25"/>
  <cols>
    <col min="1" max="1" width="6.44140625" style="2" bestFit="1" customWidth="1"/>
    <col min="2" max="2" width="39.5546875" style="10" customWidth="1"/>
    <col min="3" max="3" width="11" style="10" customWidth="1"/>
    <col min="4" max="4" width="7.33203125" style="11" bestFit="1" customWidth="1"/>
    <col min="5" max="5" width="16.109375" style="2" customWidth="1"/>
    <col min="6" max="6" width="17.109375" style="8" customWidth="1"/>
    <col min="7" max="7" width="16.88671875" style="2" customWidth="1"/>
    <col min="8" max="8" width="15" style="2" customWidth="1"/>
    <col min="9" max="9" width="12.88671875" style="9" customWidth="1"/>
    <col min="10" max="11" width="12.5546875" style="2" customWidth="1"/>
    <col min="12" max="12" width="5" style="2" customWidth="1"/>
    <col min="13" max="13" width="11.5546875" style="2" customWidth="1"/>
    <col min="14" max="14" width="11.44140625" style="2" bestFit="1" customWidth="1"/>
    <col min="15" max="15" width="13.5546875" style="2" customWidth="1"/>
    <col min="16" max="16" width="9.109375" style="7"/>
    <col min="17" max="17" width="11.6640625" style="7" customWidth="1"/>
    <col min="18" max="18" width="12.33203125" style="7" bestFit="1" customWidth="1"/>
    <col min="19" max="19" width="9.109375" style="8"/>
    <col min="20" max="16384" width="8.88671875" style="2"/>
  </cols>
  <sheetData>
    <row r="1" spans="1:19" ht="15" customHeight="1" x14ac:dyDescent="0.3">
      <c r="B1" s="22" t="s">
        <v>2</v>
      </c>
      <c r="C1" s="22"/>
      <c r="D1" s="22"/>
      <c r="E1" s="22"/>
      <c r="F1" s="22"/>
      <c r="G1" s="22"/>
      <c r="H1" s="22"/>
      <c r="I1" s="22"/>
      <c r="J1" s="22"/>
      <c r="K1" s="22"/>
      <c r="L1" s="3"/>
      <c r="M1" s="3"/>
      <c r="P1" s="2"/>
      <c r="Q1" s="2"/>
      <c r="R1" s="2"/>
      <c r="S1" s="2"/>
    </row>
    <row r="2" spans="1:19" s="4" customFormat="1" ht="15.6" x14ac:dyDescent="0.3">
      <c r="B2" s="23" t="s">
        <v>4</v>
      </c>
      <c r="C2" s="23"/>
      <c r="D2" s="23"/>
      <c r="E2" s="23"/>
      <c r="F2" s="23"/>
      <c r="G2" s="23"/>
      <c r="H2" s="23"/>
      <c r="I2" s="23"/>
      <c r="J2" s="23"/>
      <c r="K2" s="23"/>
      <c r="L2" s="5"/>
      <c r="M2" s="5"/>
    </row>
    <row r="3" spans="1:19" ht="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3"/>
      <c r="M3" s="3"/>
      <c r="P3" s="2"/>
      <c r="Q3" s="2"/>
      <c r="R3" s="2"/>
      <c r="S3" s="2"/>
    </row>
    <row r="4" spans="1:19" customFormat="1" ht="14.4" x14ac:dyDescent="0.3">
      <c r="A4" s="24" t="s">
        <v>0</v>
      </c>
      <c r="B4" s="24" t="s">
        <v>8</v>
      </c>
      <c r="C4" s="25" t="s">
        <v>9</v>
      </c>
      <c r="D4" s="24" t="s">
        <v>10</v>
      </c>
      <c r="E4" s="26"/>
      <c r="F4" s="26"/>
      <c r="G4" s="26"/>
      <c r="H4" s="27" t="s">
        <v>11</v>
      </c>
      <c r="I4" s="27" t="s">
        <v>12</v>
      </c>
      <c r="J4" s="27" t="s">
        <v>13</v>
      </c>
      <c r="K4" s="27" t="s">
        <v>14</v>
      </c>
    </row>
    <row r="5" spans="1:19" customFormat="1" ht="14.4" x14ac:dyDescent="0.3">
      <c r="A5" s="24"/>
      <c r="B5" s="24"/>
      <c r="C5" s="28"/>
      <c r="D5" s="24"/>
      <c r="E5" s="26" t="s">
        <v>15</v>
      </c>
      <c r="F5" s="26"/>
      <c r="G5" s="26"/>
      <c r="H5" s="27"/>
      <c r="I5" s="27"/>
      <c r="J5" s="27"/>
      <c r="K5" s="27"/>
    </row>
    <row r="6" spans="1:19" customFormat="1" ht="14.4" x14ac:dyDescent="0.3">
      <c r="A6" s="24"/>
      <c r="B6" s="24"/>
      <c r="C6" s="28"/>
      <c r="D6" s="24"/>
      <c r="E6" s="27" t="s">
        <v>16</v>
      </c>
      <c r="F6" s="29" t="s">
        <v>17</v>
      </c>
      <c r="G6" s="29" t="s">
        <v>18</v>
      </c>
      <c r="H6" s="27"/>
      <c r="I6" s="27"/>
      <c r="J6" s="27"/>
      <c r="K6" s="27"/>
    </row>
    <row r="7" spans="1:19" customFormat="1" ht="22.2" customHeight="1" x14ac:dyDescent="0.3">
      <c r="A7" s="24"/>
      <c r="B7" s="24"/>
      <c r="C7" s="30"/>
      <c r="D7" s="25"/>
      <c r="E7" s="31"/>
      <c r="F7" s="32"/>
      <c r="G7" s="32"/>
      <c r="H7" s="27"/>
      <c r="I7" s="27"/>
      <c r="J7" s="27"/>
      <c r="K7" s="27"/>
    </row>
    <row r="8" spans="1:19" customFormat="1" ht="22.2" customHeight="1" x14ac:dyDescent="0.3">
      <c r="A8" s="33">
        <v>1</v>
      </c>
      <c r="B8" s="14" t="s">
        <v>5</v>
      </c>
      <c r="C8" s="15">
        <v>1</v>
      </c>
      <c r="D8" s="17">
        <v>4</v>
      </c>
      <c r="E8" s="19">
        <v>4500</v>
      </c>
      <c r="F8" s="20">
        <v>4775</v>
      </c>
      <c r="G8" s="20">
        <v>4480</v>
      </c>
      <c r="H8" s="34">
        <f>ROUND(AVERAGE(E8:G8),2)</f>
        <v>4585</v>
      </c>
      <c r="I8" s="34">
        <f>ROUND(STDEV(E8:G8),2)</f>
        <v>164.85</v>
      </c>
      <c r="J8" s="34">
        <f>C8*D8*H8</f>
        <v>18340</v>
      </c>
      <c r="K8" s="34">
        <f>I8/H8*100</f>
        <v>3.5954198473282442</v>
      </c>
    </row>
    <row r="9" spans="1:19" customFormat="1" ht="22.2" customHeight="1" x14ac:dyDescent="0.3">
      <c r="A9" s="33">
        <v>2</v>
      </c>
      <c r="B9" s="14" t="s">
        <v>6</v>
      </c>
      <c r="C9" s="15">
        <v>1</v>
      </c>
      <c r="D9" s="17">
        <v>4</v>
      </c>
      <c r="E9" s="19">
        <v>4200</v>
      </c>
      <c r="F9" s="20">
        <v>4350</v>
      </c>
      <c r="G9" s="20">
        <v>4150</v>
      </c>
      <c r="H9" s="34">
        <f t="shared" ref="H9:H10" si="0">ROUND(AVERAGE(E9:G9),2)</f>
        <v>4233.33</v>
      </c>
      <c r="I9" s="34">
        <f t="shared" ref="I9:I11" si="1">ROUND(STDEV(E9:G9),2)</f>
        <v>104.08</v>
      </c>
      <c r="J9" s="34">
        <f t="shared" ref="J9:J10" si="2">C9*D9*H9</f>
        <v>16933.32</v>
      </c>
      <c r="K9" s="34">
        <f t="shared" ref="K9:K11" si="3">I9/H9*100</f>
        <v>2.4585846130587505</v>
      </c>
    </row>
    <row r="10" spans="1:19" customFormat="1" ht="22.2" customHeight="1" x14ac:dyDescent="0.3">
      <c r="A10" s="33">
        <v>3</v>
      </c>
      <c r="B10" s="14" t="s">
        <v>7</v>
      </c>
      <c r="C10" s="15">
        <v>1</v>
      </c>
      <c r="D10" s="17">
        <v>4</v>
      </c>
      <c r="E10" s="19">
        <v>3000</v>
      </c>
      <c r="F10" s="20">
        <v>3120</v>
      </c>
      <c r="G10" s="20">
        <v>2900</v>
      </c>
      <c r="H10" s="34">
        <f t="shared" si="0"/>
        <v>3006.67</v>
      </c>
      <c r="I10" s="34">
        <f t="shared" si="1"/>
        <v>110.15</v>
      </c>
      <c r="J10" s="34">
        <f t="shared" si="2"/>
        <v>12026.68</v>
      </c>
      <c r="K10" s="34">
        <f t="shared" si="3"/>
        <v>3.663521437337653</v>
      </c>
    </row>
    <row r="11" spans="1:19" customFormat="1" ht="14.4" x14ac:dyDescent="0.3">
      <c r="A11" s="16">
        <v>4</v>
      </c>
      <c r="B11" s="14" t="s">
        <v>5</v>
      </c>
      <c r="C11" s="16">
        <v>2</v>
      </c>
      <c r="D11" s="18">
        <v>4</v>
      </c>
      <c r="E11" s="21">
        <v>4500</v>
      </c>
      <c r="F11" s="21">
        <v>4775</v>
      </c>
      <c r="G11" s="21">
        <v>4480</v>
      </c>
      <c r="H11" s="21">
        <f>ROUND(AVERAGE(E11:G11),2)</f>
        <v>4585</v>
      </c>
      <c r="I11" s="34">
        <f t="shared" si="1"/>
        <v>164.85</v>
      </c>
      <c r="J11" s="21">
        <f>C11*D11*H11</f>
        <v>36680</v>
      </c>
      <c r="K11" s="21">
        <f t="shared" si="3"/>
        <v>3.5954198473282442</v>
      </c>
      <c r="L11" s="35"/>
      <c r="M11" s="35"/>
    </row>
    <row r="12" spans="1:19" customFormat="1" ht="14.4" x14ac:dyDescent="0.3">
      <c r="A12" s="13"/>
      <c r="B12" s="1" t="s">
        <v>3</v>
      </c>
      <c r="C12" s="13"/>
      <c r="D12" s="13"/>
      <c r="E12" s="13"/>
      <c r="F12" s="36"/>
      <c r="G12" s="36"/>
      <c r="H12" s="13"/>
      <c r="I12" s="13"/>
      <c r="J12" s="37">
        <f>SUM(J8:J11)</f>
        <v>83980</v>
      </c>
      <c r="K12" s="13"/>
      <c r="L12" s="35"/>
      <c r="M12" s="35"/>
    </row>
    <row r="14" spans="1:19" x14ac:dyDescent="0.25">
      <c r="B14" s="38" t="s">
        <v>19</v>
      </c>
      <c r="C14" s="39"/>
      <c r="D14" s="39"/>
      <c r="E14" s="38" t="s">
        <v>1</v>
      </c>
    </row>
    <row r="15" spans="1:19" x14ac:dyDescent="0.25">
      <c r="D15" s="12"/>
    </row>
    <row r="19" spans="2:2" x14ac:dyDescent="0.25">
      <c r="B19" s="2"/>
    </row>
  </sheetData>
  <mergeCells count="15">
    <mergeCell ref="B1:K1"/>
    <mergeCell ref="B2:K2"/>
    <mergeCell ref="A4:A7"/>
    <mergeCell ref="B4:B7"/>
    <mergeCell ref="C4:C7"/>
    <mergeCell ref="D4:D7"/>
    <mergeCell ref="E4:G4"/>
    <mergeCell ref="H4:H7"/>
    <mergeCell ref="I4:I7"/>
    <mergeCell ref="J4:J7"/>
    <mergeCell ref="K4:K7"/>
    <mergeCell ref="E5:G5"/>
    <mergeCell ref="E6:E7"/>
    <mergeCell ref="F6:F7"/>
    <mergeCell ref="G6:G7"/>
  </mergeCells>
  <phoneticPr fontId="1" type="noConversion"/>
  <conditionalFormatting sqref="K11">
    <cfRule type="containsText" dxfId="1" priority="1" operator="containsText" text="НЕОДНОРОДНЫЕ">
      <formula>NOT(ISERROR(SEARCH("НЕОДНОРОДНЫЕ",K11)))</formula>
    </cfRule>
    <cfRule type="cellIs" dxfId="0" priority="2" operator="greaterThan">
      <formula>30</formula>
    </cfRule>
  </conditionalFormatting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2024-09-03T07:04:05Z</dcterms:modified>
</cp:coreProperties>
</file>