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УБЛИЧКИ 2025\Учет тепловой энергии\"/>
    </mc:Choice>
  </mc:AlternateContent>
  <bookViews>
    <workbookView xWindow="0" yWindow="0" windowWidth="19200" windowHeight="7190"/>
  </bookViews>
  <sheets>
    <sheet name="Лист1" sheetId="1" r:id="rId1"/>
    <sheet name="Лист2" sheetId="2" r:id="rId2"/>
    <sheet name="Лист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1" l="1"/>
  <c r="M6" i="1"/>
  <c r="M5" i="1"/>
  <c r="M4" i="1"/>
  <c r="L7" i="1"/>
  <c r="L6" i="1"/>
  <c r="K7" i="1"/>
  <c r="J7" i="1"/>
  <c r="J6" i="1"/>
  <c r="I7" i="1"/>
  <c r="K6" i="1"/>
  <c r="G7" i="1"/>
  <c r="H7" i="1"/>
  <c r="F7" i="1"/>
  <c r="L5" i="1"/>
  <c r="L4" i="1"/>
  <c r="K4" i="1"/>
  <c r="K5" i="1"/>
  <c r="J4" i="1"/>
  <c r="J5" i="1"/>
  <c r="I4" i="1"/>
  <c r="I5" i="1"/>
  <c r="I6" i="1" l="1"/>
</calcChain>
</file>

<file path=xl/sharedStrings.xml><?xml version="1.0" encoding="utf-8"?>
<sst xmlns="http://schemas.openxmlformats.org/spreadsheetml/2006/main" count="24" uniqueCount="22">
  <si>
    <t>№ п/п</t>
  </si>
  <si>
    <t>Ед.изм.</t>
  </si>
  <si>
    <t>Кол-во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</si>
  <si>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 (Н(М)ЦК, ЦКЕП)</t>
  </si>
  <si>
    <t>Сумма, руб. с НДС 10%</t>
  </si>
  <si>
    <t>&lt;ц&gt; - средн. арифм. величина цены единицы прод-ции, руб.</t>
  </si>
  <si>
    <t>Среднее квадратичное отклонение</t>
  </si>
  <si>
    <t>Коэффициент вариации</t>
  </si>
  <si>
    <t>средняя цена, руб без НДС</t>
  </si>
  <si>
    <t xml:space="preserve">КП,вх.№ 1 </t>
  </si>
  <si>
    <t>КП, вх.№ 2</t>
  </si>
  <si>
    <t xml:space="preserve">КП, вх.№ 3  </t>
  </si>
  <si>
    <t>ИТОГО</t>
  </si>
  <si>
    <t>Расчет подготовил Контрактный управляющий                                                     О.В.Серянова</t>
  </si>
  <si>
    <t>мес</t>
  </si>
  <si>
    <t>Кол-во объектов</t>
  </si>
  <si>
    <t xml:space="preserve">Обоснование НМЦК произведено на основании ст. 22 ФЗ 44 и в соответствии с п.20 ст.22 ФЗ 44, руководствуясь приказом министерства экономического развития РФ от 2 октября 2013 г. N 567, методом сопоставимых рыночных цен. Заказчиком были направлены запросы о предоставлении ценовой информации пяти исполнителям, имевшим в течение последних трех лет, предшествующих определению НМЦК, опыт выполнения аналогичных контрактов, исполненных без применения к исполнителю неустоек (штрафов, пеней) в связи с неисполнением или ненадлежащим исполнением обязательств, предусмотренных соответствующим контрактом. В ответ на запрос получены 3 коммерческих предложения. </t>
  </si>
  <si>
    <t>Наименование услуг</t>
  </si>
  <si>
    <t>Ежемесячное абонентское обслуживание УУТЭ</t>
  </si>
  <si>
    <t>Подготовка и предъявление системы центрального отопления и теплового центра к отопительному сезону в 2025 году представителю Заказчика</t>
  </si>
  <si>
    <t>Ежемесячное абонентское обслуживание ТЦ</t>
  </si>
  <si>
    <t>Наименьшая цена по данной закупке составляет 534900,00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</si>
</sst>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Times New Roman"/>
      <family val="1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6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/>
    <xf numFmtId="0" fontId="1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7" fillId="0" borderId="2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1" fillId="0" borderId="0" xfId="0" applyFont="1"/>
    <xf numFmtId="14" fontId="11" fillId="0" borderId="0" xfId="0" applyNumberFormat="1" applyFont="1"/>
    <xf numFmtId="0" fontId="1" fillId="0" borderId="1" xfId="0" applyFont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12" fillId="0" borderId="1" xfId="5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</cellXfs>
  <cellStyles count="7">
    <cellStyle name="Обычный" xfId="0" builtinId="0"/>
    <cellStyle name="Обычный 2" xfId="1"/>
    <cellStyle name="Обычный 2 2" xfId="6"/>
    <cellStyle name="Обычный 3" xfId="2"/>
    <cellStyle name="Обычный 4" xfId="3"/>
    <cellStyle name="Обычный 5" xfId="4"/>
    <cellStyle name="Обычный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B4" zoomScaleNormal="100" workbookViewId="0">
      <selection activeCell="B8" sqref="B8:M8"/>
    </sheetView>
  </sheetViews>
  <sheetFormatPr defaultRowHeight="51.65" customHeight="1" x14ac:dyDescent="0.35"/>
  <cols>
    <col min="2" max="2" width="31.54296875" customWidth="1"/>
    <col min="3" max="3" width="6.54296875" customWidth="1"/>
    <col min="4" max="4" width="6.453125" customWidth="1"/>
    <col min="5" max="5" width="6.54296875" customWidth="1"/>
    <col min="6" max="6" width="11.54296875" customWidth="1"/>
    <col min="7" max="7" width="15.453125" customWidth="1"/>
    <col min="8" max="8" width="11.54296875" customWidth="1"/>
    <col min="9" max="9" width="15.54296875" customWidth="1"/>
    <col min="10" max="10" width="14.1796875" customWidth="1"/>
    <col min="11" max="11" width="14.54296875" customWidth="1"/>
    <col min="12" max="12" width="13.1796875" customWidth="1"/>
    <col min="13" max="13" width="15.453125" customWidth="1"/>
    <col min="14" max="14" width="13.1796875" customWidth="1"/>
    <col min="15" max="15" width="9.453125" customWidth="1"/>
    <col min="16" max="16" width="9.453125" bestFit="1" customWidth="1"/>
  </cols>
  <sheetData>
    <row r="1" spans="1:19" ht="72.650000000000006" customHeight="1" x14ac:dyDescent="0.35">
      <c r="B1" s="12" t="s">
        <v>16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</row>
    <row r="2" spans="1:19" ht="51.65" customHeight="1" x14ac:dyDescent="0.35">
      <c r="A2" s="10" t="s">
        <v>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2"/>
      <c r="O2" s="2"/>
      <c r="P2" s="1"/>
      <c r="Q2" s="1"/>
      <c r="R2" s="1"/>
      <c r="S2" s="1"/>
    </row>
    <row r="3" spans="1:19" ht="51.65" customHeight="1" x14ac:dyDescent="0.35">
      <c r="A3" s="7" t="s">
        <v>0</v>
      </c>
      <c r="B3" s="6" t="s">
        <v>17</v>
      </c>
      <c r="C3" s="6" t="s">
        <v>1</v>
      </c>
      <c r="D3" s="6" t="s">
        <v>15</v>
      </c>
      <c r="E3" s="6" t="s">
        <v>2</v>
      </c>
      <c r="F3" s="8" t="s">
        <v>9</v>
      </c>
      <c r="G3" s="8" t="s">
        <v>10</v>
      </c>
      <c r="H3" s="8" t="s">
        <v>11</v>
      </c>
      <c r="I3" s="8" t="s">
        <v>5</v>
      </c>
      <c r="J3" s="8" t="s">
        <v>6</v>
      </c>
      <c r="K3" s="8" t="s">
        <v>7</v>
      </c>
      <c r="L3" s="6" t="s">
        <v>8</v>
      </c>
      <c r="M3" s="8" t="s">
        <v>4</v>
      </c>
    </row>
    <row r="4" spans="1:19" ht="51.65" customHeight="1" x14ac:dyDescent="0.35">
      <c r="A4" s="7"/>
      <c r="B4" s="6" t="s">
        <v>18</v>
      </c>
      <c r="C4" s="17" t="s">
        <v>14</v>
      </c>
      <c r="D4" s="17">
        <v>3</v>
      </c>
      <c r="E4" s="17">
        <v>12</v>
      </c>
      <c r="F4" s="18">
        <v>5950</v>
      </c>
      <c r="G4" s="18">
        <v>6100</v>
      </c>
      <c r="H4" s="18">
        <v>6350</v>
      </c>
      <c r="I4" s="19">
        <f t="shared" ref="I4:I5" si="0">(F4+G4+H4)/3</f>
        <v>6133.333333333333</v>
      </c>
      <c r="J4" s="19">
        <f t="shared" ref="J4:J5" si="1">STDEV(F4:H4)</f>
        <v>202.072594216369</v>
      </c>
      <c r="K4" s="19">
        <f t="shared" ref="K4:K5" si="2">J4/I4*100</f>
        <v>3.2946618622234078</v>
      </c>
      <c r="L4" s="20">
        <f t="shared" ref="L4" si="3">(F4+G4+H4)/3</f>
        <v>6133.333333333333</v>
      </c>
      <c r="M4" s="20">
        <f>E4*L4*D4</f>
        <v>220800</v>
      </c>
    </row>
    <row r="5" spans="1:19" ht="51.65" customHeight="1" x14ac:dyDescent="0.35">
      <c r="A5" s="7"/>
      <c r="B5" s="6" t="s">
        <v>19</v>
      </c>
      <c r="C5" s="17" t="s">
        <v>14</v>
      </c>
      <c r="D5" s="17">
        <v>3</v>
      </c>
      <c r="E5" s="17">
        <v>1</v>
      </c>
      <c r="F5" s="18">
        <v>45700</v>
      </c>
      <c r="G5" s="18">
        <v>48300</v>
      </c>
      <c r="H5" s="18">
        <v>50000</v>
      </c>
      <c r="I5" s="19">
        <f t="shared" si="0"/>
        <v>48000</v>
      </c>
      <c r="J5" s="19">
        <f t="shared" si="1"/>
        <v>2165.6407827707717</v>
      </c>
      <c r="K5" s="19">
        <f t="shared" si="2"/>
        <v>4.5117516307724408</v>
      </c>
      <c r="L5" s="20">
        <f>(F5+G5+H5)/3</f>
        <v>48000</v>
      </c>
      <c r="M5" s="20">
        <f>E5*L5*D5</f>
        <v>144000</v>
      </c>
    </row>
    <row r="6" spans="1:19" ht="124.4" customHeight="1" x14ac:dyDescent="0.35">
      <c r="A6" s="5">
        <v>1</v>
      </c>
      <c r="B6" s="9" t="s">
        <v>20</v>
      </c>
      <c r="C6" s="21" t="s">
        <v>14</v>
      </c>
      <c r="D6" s="21">
        <v>3</v>
      </c>
      <c r="E6" s="19">
        <v>12</v>
      </c>
      <c r="F6" s="20">
        <v>5100</v>
      </c>
      <c r="G6" s="20">
        <v>5400</v>
      </c>
      <c r="H6" s="20">
        <v>5650</v>
      </c>
      <c r="I6" s="19">
        <f>(F6+G6+H6)/3</f>
        <v>5383.333333333333</v>
      </c>
      <c r="J6" s="19">
        <f>STDEV(F6:H6)</f>
        <v>275.37852736430511</v>
      </c>
      <c r="K6" s="19">
        <f>J6/I6*100</f>
        <v>5.1153906011945232</v>
      </c>
      <c r="L6" s="20">
        <f>(F6+G6+H6)/3</f>
        <v>5383.333333333333</v>
      </c>
      <c r="M6" s="20">
        <f>E6*L6*D6</f>
        <v>193800</v>
      </c>
    </row>
    <row r="7" spans="1:19" ht="24" customHeight="1" x14ac:dyDescent="0.35">
      <c r="A7" s="3"/>
      <c r="B7" s="4" t="s">
        <v>12</v>
      </c>
      <c r="C7" s="22"/>
      <c r="D7" s="22">
        <v>3</v>
      </c>
      <c r="E7" s="22">
        <v>12</v>
      </c>
      <c r="F7" s="23">
        <f>3*12*(F4+F6)+3*F5</f>
        <v>534900</v>
      </c>
      <c r="G7" s="23">
        <f t="shared" ref="G7:H7" si="4">3*12*(G4+G6)+3*G5</f>
        <v>558900</v>
      </c>
      <c r="H7" s="23">
        <f t="shared" si="4"/>
        <v>582000</v>
      </c>
      <c r="I7" s="19">
        <f>(F7+G7+H7)/3</f>
        <v>558600</v>
      </c>
      <c r="J7" s="19">
        <f>STDEV(F7:H7)</f>
        <v>23551.433077415906</v>
      </c>
      <c r="K7" s="19">
        <f>J7/I7*100</f>
        <v>4.2161534331213577</v>
      </c>
      <c r="L7" s="20">
        <f>(F7+G7+H7)/3</f>
        <v>558600</v>
      </c>
      <c r="M7" s="23">
        <f>SUM(M4:M6)</f>
        <v>558600</v>
      </c>
    </row>
    <row r="8" spans="1:19" ht="51.65" customHeight="1" x14ac:dyDescent="0.35">
      <c r="B8" s="11" t="s">
        <v>21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9" ht="28.75" customHeight="1" x14ac:dyDescent="0.35">
      <c r="B9" s="15" t="s">
        <v>13</v>
      </c>
      <c r="C9" s="15"/>
      <c r="D9" s="15"/>
      <c r="E9" s="15"/>
      <c r="F9" s="15"/>
      <c r="G9" s="15"/>
      <c r="H9" s="15"/>
    </row>
    <row r="10" spans="1:19" ht="28.75" customHeight="1" x14ac:dyDescent="0.35">
      <c r="B10" s="16">
        <v>45575</v>
      </c>
      <c r="C10" s="15"/>
      <c r="D10" s="15"/>
      <c r="E10" s="15"/>
      <c r="F10" s="15"/>
      <c r="G10" s="15"/>
      <c r="H10" s="15"/>
    </row>
  </sheetData>
  <mergeCells count="3">
    <mergeCell ref="A2:M2"/>
    <mergeCell ref="B8:M8"/>
    <mergeCell ref="B1:M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admin</cp:lastModifiedBy>
  <cp:lastPrinted>2021-08-26T15:59:06Z</cp:lastPrinted>
  <dcterms:created xsi:type="dcterms:W3CDTF">2021-07-29T11:33:46Z</dcterms:created>
  <dcterms:modified xsi:type="dcterms:W3CDTF">2024-10-11T08:04:58Z</dcterms:modified>
</cp:coreProperties>
</file>