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01\Экономисты\закупки\2024\публичка\ТО КАВЗ\"/>
    </mc:Choice>
  </mc:AlternateContent>
  <bookViews>
    <workbookView xWindow="-120" yWindow="-120" windowWidth="29040" windowHeight="15840"/>
  </bookViews>
  <sheets>
    <sheet name="нмцк" sheetId="5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5" l="1"/>
  <c r="P4" i="5" l="1"/>
  <c r="P5" i="5" l="1"/>
  <c r="G7" i="5" s="1"/>
  <c r="K4" i="5" l="1"/>
  <c r="L4" i="5" s="1"/>
  <c r="M4" i="5" s="1"/>
  <c r="N4" i="5" s="1"/>
  <c r="I4" i="5"/>
  <c r="H4" i="5"/>
  <c r="J4" i="5" l="1"/>
</calcChain>
</file>

<file path=xl/sharedStrings.xml><?xml version="1.0" encoding="utf-8"?>
<sst xmlns="http://schemas.openxmlformats.org/spreadsheetml/2006/main" count="30" uniqueCount="30">
  <si>
    <t>№</t>
  </si>
  <si>
    <t>Ед. изм</t>
  </si>
  <si>
    <t>Наименование предмета контракта</t>
  </si>
  <si>
    <t>Кол-во</t>
  </si>
  <si>
    <t>Коммерческие предложения (руб./ед.изм.)</t>
  </si>
  <si>
    <t>Среднее квадратичное отклонение</t>
  </si>
  <si>
    <t>Цена за единицу изм. (руб.)</t>
  </si>
  <si>
    <t>Цена за единицу изм. с округлением (вниз) до сотых долей после запятой (руб.)</t>
  </si>
  <si>
    <t>рублей</t>
  </si>
  <si>
    <t>Оценка однородности совокупности значений выявленных цен, используемых в расчете Н(М)ЦК</t>
  </si>
  <si>
    <t>Рассчет Н(М)ЦК произвел:</t>
  </si>
  <si>
    <t>Н(М)ЦК,  определяемая методом сопоставимых рыночных цен (анализа рынка)*</t>
  </si>
  <si>
    <t>Н(М)ЦК контракта с учетом округления цены за единицу (руб.)</t>
  </si>
  <si>
    <t>Дата</t>
  </si>
  <si>
    <t>В результате проведенного расчета Н(М)ЦК контракта составляет:</t>
  </si>
  <si>
    <t xml:space="preserve">№1 </t>
  </si>
  <si>
    <t>специалист в сфере закупок Бейзерова О.И.</t>
  </si>
  <si>
    <t>Расчет Н(М)ЦК по формуле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</si>
  <si>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№2</t>
  </si>
  <si>
    <t>№3</t>
  </si>
  <si>
    <r>
      <t>Средняя арифметическая цена за единицу     &lt;</t>
    </r>
    <r>
      <rPr>
        <i/>
        <sz val="11"/>
        <color indexed="8"/>
        <rFont val="Times New Roman"/>
        <family val="1"/>
        <charset val="204"/>
      </rPr>
      <t>ц</t>
    </r>
    <r>
      <rPr>
        <sz val="11"/>
        <color indexed="8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</si>
  <si>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</si>
  <si>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>*</t>
    </r>
    <r>
      <rPr>
        <sz val="11"/>
        <color indexed="8"/>
        <rFont val="Times New Roman"/>
        <family val="1"/>
        <charset val="204"/>
      </rPr>
      <t xml:space="preserve">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(Метод сопоставимых рыночных цен (анализ рынка)).</t>
    </r>
  </si>
  <si>
    <t>Коэффициент вариации цены не превышает 33 %, т.о совокупность цен считается однородной.</t>
  </si>
  <si>
    <t>Итого:</t>
  </si>
  <si>
    <t>МИНИМАЛЬНАЯ Н(М)ЦК контракта (руб.)</t>
  </si>
  <si>
    <t>МИНИМАЛЬНАЯ цена за единицу изм. (руб.)</t>
  </si>
  <si>
    <t>усл.ед.</t>
  </si>
  <si>
    <t>Оказание услуг по техническому обслуживанию автобуса КАВЗ</t>
  </si>
  <si>
    <t>Расчёт начальной (максимальной) цены контракта (Н(М)ЦК) на оказание услуг по техническому обслуживанию транспорта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</si>
</sst>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1" fillId="0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5" fillId="0" borderId="0" xfId="0" applyFont="1"/>
    <xf numFmtId="4" fontId="6" fillId="0" borderId="1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" fontId="6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/>
    <xf numFmtId="0" fontId="0" fillId="0" borderId="0" xfId="0" applyFont="1" applyBorder="1"/>
    <xf numFmtId="0" fontId="4" fillId="0" borderId="0" xfId="0" applyFont="1" applyBorder="1" applyAlignment="1">
      <alignment vertical="center"/>
    </xf>
    <xf numFmtId="0" fontId="0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Border="1" applyAlignment="1"/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Fill="1" applyAlignment="1" applyProtection="1">
      <alignment horizontal="right" vertical="center"/>
      <protection locked="0"/>
    </xf>
    <xf numFmtId="4" fontId="4" fillId="0" borderId="0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1" fillId="0" borderId="0" xfId="0" applyFont="1" applyAlignment="1">
      <alignment horizontal="left" vertical="top" wrapText="1"/>
    </xf>
    <xf numFmtId="14" fontId="7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0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1"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857250</xdr:colOff>
      <xdr:row>2</xdr:row>
      <xdr:rowOff>866775</xdr:rowOff>
    </xdr:from>
    <xdr:to>
      <xdr:col>8</xdr:col>
      <xdr:colOff>647701</xdr:colOff>
      <xdr:row>2</xdr:row>
      <xdr:rowOff>1362075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9575" y="2171700"/>
          <a:ext cx="704850" cy="495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66675</xdr:colOff>
      <xdr:row>2</xdr:row>
      <xdr:rowOff>1123950</xdr:rowOff>
    </xdr:from>
    <xdr:to>
      <xdr:col>9</xdr:col>
      <xdr:colOff>790575</xdr:colOff>
      <xdr:row>2</xdr:row>
      <xdr:rowOff>1495425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7775" y="2428875"/>
          <a:ext cx="7239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85725</xdr:colOff>
      <xdr:row>2</xdr:row>
      <xdr:rowOff>1914526</xdr:rowOff>
    </xdr:from>
    <xdr:to>
      <xdr:col>10</xdr:col>
      <xdr:colOff>1514475</xdr:colOff>
      <xdr:row>2</xdr:row>
      <xdr:rowOff>2295526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3219451"/>
          <a:ext cx="1428750" cy="381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428625</xdr:colOff>
      <xdr:row>2</xdr:row>
      <xdr:rowOff>790575</xdr:rowOff>
    </xdr:from>
    <xdr:to>
      <xdr:col>8</xdr:col>
      <xdr:colOff>619126</xdr:colOff>
      <xdr:row>2</xdr:row>
      <xdr:rowOff>1657350</xdr:rowOff>
    </xdr:to>
    <xdr:sp macro="" textlink="">
      <xdr:nvSpPr>
        <xdr:cNvPr id="2049" name="AutoShape 1"/>
        <xdr:cNvSpPr>
          <a:spLocks noChangeAspect="1" noChangeArrowheads="1"/>
        </xdr:cNvSpPr>
      </xdr:nvSpPr>
      <xdr:spPr bwMode="auto">
        <a:xfrm>
          <a:off x="8591550" y="1943100"/>
          <a:ext cx="110490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tabSelected="1" zoomScale="90" zoomScaleNormal="90" workbookViewId="0">
      <selection activeCell="A2" sqref="A2:A3"/>
    </sheetView>
  </sheetViews>
  <sheetFormatPr defaultRowHeight="15" x14ac:dyDescent="0.25"/>
  <cols>
    <col min="1" max="1" width="5.42578125" style="2" customWidth="1"/>
    <col min="2" max="2" width="29.42578125" customWidth="1"/>
    <col min="3" max="3" width="6.85546875" bestFit="1" customWidth="1"/>
    <col min="4" max="4" width="7.42578125" customWidth="1"/>
    <col min="5" max="5" width="11" customWidth="1"/>
    <col min="6" max="6" width="10.7109375" customWidth="1"/>
    <col min="7" max="7" width="11" style="3" customWidth="1"/>
    <col min="8" max="8" width="13.7109375" customWidth="1"/>
    <col min="9" max="9" width="10.7109375" customWidth="1"/>
    <col min="10" max="10" width="13.28515625" bestFit="1" customWidth="1"/>
    <col min="11" max="11" width="23.5703125" customWidth="1"/>
    <col min="12" max="12" width="12" customWidth="1"/>
    <col min="13" max="13" width="14.42578125" customWidth="1"/>
    <col min="14" max="14" width="15.42578125" customWidth="1"/>
    <col min="15" max="15" width="18.5703125" customWidth="1"/>
    <col min="16" max="16" width="17.85546875" customWidth="1"/>
  </cols>
  <sheetData>
    <row r="1" spans="1:16" ht="49.5" customHeight="1" x14ac:dyDescent="0.25">
      <c r="A1" s="42" t="s">
        <v>29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ht="53.25" customHeight="1" x14ac:dyDescent="0.25">
      <c r="A2" s="43" t="s">
        <v>0</v>
      </c>
      <c r="B2" s="43" t="s">
        <v>2</v>
      </c>
      <c r="C2" s="43" t="s">
        <v>1</v>
      </c>
      <c r="D2" s="43" t="s">
        <v>3</v>
      </c>
      <c r="E2" s="44" t="s">
        <v>4</v>
      </c>
      <c r="F2" s="44"/>
      <c r="G2" s="44"/>
      <c r="H2" s="45" t="s">
        <v>9</v>
      </c>
      <c r="I2" s="45"/>
      <c r="J2" s="45"/>
      <c r="K2" s="44" t="s">
        <v>11</v>
      </c>
      <c r="L2" s="44"/>
      <c r="M2" s="44"/>
      <c r="N2" s="44"/>
      <c r="O2" s="44"/>
      <c r="P2" s="44"/>
    </row>
    <row r="3" spans="1:16" ht="187.5" customHeight="1" x14ac:dyDescent="0.25">
      <c r="A3" s="43"/>
      <c r="B3" s="43"/>
      <c r="C3" s="43"/>
      <c r="D3" s="43"/>
      <c r="E3" s="7" t="s">
        <v>15</v>
      </c>
      <c r="F3" s="7" t="s">
        <v>18</v>
      </c>
      <c r="G3" s="7" t="s">
        <v>19</v>
      </c>
      <c r="H3" s="8" t="s">
        <v>20</v>
      </c>
      <c r="I3" s="8" t="s">
        <v>5</v>
      </c>
      <c r="J3" s="9" t="s">
        <v>21</v>
      </c>
      <c r="K3" s="8" t="s">
        <v>17</v>
      </c>
      <c r="L3" s="8" t="s">
        <v>6</v>
      </c>
      <c r="M3" s="8" t="s">
        <v>7</v>
      </c>
      <c r="N3" s="8" t="s">
        <v>12</v>
      </c>
      <c r="O3" s="9" t="s">
        <v>26</v>
      </c>
      <c r="P3" s="32" t="s">
        <v>25</v>
      </c>
    </row>
    <row r="4" spans="1:16" ht="45" x14ac:dyDescent="0.25">
      <c r="A4" s="6">
        <v>1</v>
      </c>
      <c r="B4" s="10" t="s">
        <v>28</v>
      </c>
      <c r="C4" s="11" t="s">
        <v>27</v>
      </c>
      <c r="D4" s="12">
        <v>1</v>
      </c>
      <c r="E4" s="33">
        <v>108391.21</v>
      </c>
      <c r="F4" s="33">
        <v>110630</v>
      </c>
      <c r="G4" s="33">
        <v>120000</v>
      </c>
      <c r="H4" s="13">
        <f>AVERAGE(E4:G4)</f>
        <v>113007.07</v>
      </c>
      <c r="I4" s="14">
        <f>_xlfn.STDEV.P(E4:G4)</f>
        <v>5028.5085697915092</v>
      </c>
      <c r="J4" s="14">
        <f t="shared" ref="J4" si="0">I4/H4*100</f>
        <v>4.4497291804765045</v>
      </c>
      <c r="K4" s="13">
        <f>((D4/3)*(SUM(E4:G4)))</f>
        <v>113007.07</v>
      </c>
      <c r="L4" s="13">
        <f>K4/D4</f>
        <v>113007.07</v>
      </c>
      <c r="M4" s="13">
        <f>ROUNDDOWN(L4,2)</f>
        <v>113007.07</v>
      </c>
      <c r="N4" s="13">
        <f>M4*D4</f>
        <v>113007.07</v>
      </c>
      <c r="O4" s="31">
        <f>E4</f>
        <v>108391.21</v>
      </c>
      <c r="P4" s="31">
        <f>O4*D4</f>
        <v>108391.21</v>
      </c>
    </row>
    <row r="5" spans="1:16" x14ac:dyDescent="0.25">
      <c r="A5" s="34" t="s">
        <v>24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6"/>
      <c r="P5" s="4">
        <f>P4</f>
        <v>108391.21</v>
      </c>
    </row>
    <row r="6" spans="1:16" x14ac:dyDescent="0.25">
      <c r="A6" s="15"/>
      <c r="B6" s="16"/>
      <c r="C6" s="16"/>
      <c r="D6" s="16"/>
      <c r="E6" s="17"/>
      <c r="F6" s="17"/>
      <c r="G6" s="17"/>
      <c r="H6" s="18"/>
      <c r="I6" s="19"/>
      <c r="J6" s="19"/>
      <c r="K6" s="19"/>
      <c r="L6" s="19"/>
      <c r="M6" s="19"/>
      <c r="N6" s="5"/>
    </row>
    <row r="7" spans="1:16" ht="15.75" customHeight="1" x14ac:dyDescent="0.25">
      <c r="A7" s="39" t="s">
        <v>14</v>
      </c>
      <c r="B7" s="39"/>
      <c r="C7" s="39"/>
      <c r="D7" s="39"/>
      <c r="E7" s="39"/>
      <c r="F7" s="39"/>
      <c r="G7" s="30">
        <f>P5</f>
        <v>108391.21</v>
      </c>
      <c r="H7" s="20" t="s">
        <v>8</v>
      </c>
      <c r="I7" s="21"/>
      <c r="J7" s="21"/>
      <c r="K7" s="21"/>
      <c r="L7" s="20"/>
      <c r="M7" s="20"/>
      <c r="N7" s="20"/>
    </row>
    <row r="8" spans="1:16" x14ac:dyDescent="0.25">
      <c r="A8" s="39" t="s">
        <v>23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</row>
    <row r="9" spans="1:16" ht="33.75" customHeight="1" x14ac:dyDescent="0.25">
      <c r="A9" s="37" t="s">
        <v>22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</row>
    <row r="10" spans="1:16" x14ac:dyDescent="0.25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6" x14ac:dyDescent="0.25">
      <c r="A11" s="41" t="s">
        <v>10</v>
      </c>
      <c r="B11" s="41"/>
      <c r="C11" s="40" t="s">
        <v>16</v>
      </c>
      <c r="D11" s="40"/>
      <c r="E11" s="40"/>
      <c r="F11" s="40"/>
      <c r="G11" s="40"/>
      <c r="H11" s="40"/>
      <c r="I11" s="24"/>
      <c r="J11" s="25"/>
      <c r="K11" s="24"/>
      <c r="L11" s="24"/>
      <c r="M11" s="24"/>
      <c r="N11" s="24"/>
    </row>
    <row r="12" spans="1:16" x14ac:dyDescent="0.25">
      <c r="A12" s="41" t="s">
        <v>13</v>
      </c>
      <c r="B12" s="41"/>
      <c r="C12" s="38">
        <v>45576</v>
      </c>
      <c r="D12" s="38"/>
      <c r="E12" s="38"/>
      <c r="F12" s="26"/>
      <c r="G12" s="1"/>
      <c r="H12" s="1"/>
      <c r="I12" s="1"/>
      <c r="J12" s="27"/>
      <c r="K12" s="28"/>
      <c r="L12" s="28"/>
      <c r="M12" s="28"/>
      <c r="N12" s="29"/>
    </row>
  </sheetData>
  <mergeCells count="16">
    <mergeCell ref="A1:P1"/>
    <mergeCell ref="A2:A3"/>
    <mergeCell ref="B2:B3"/>
    <mergeCell ref="C2:C3"/>
    <mergeCell ref="D2:D3"/>
    <mergeCell ref="E2:G2"/>
    <mergeCell ref="H2:J2"/>
    <mergeCell ref="K2:P2"/>
    <mergeCell ref="A5:O5"/>
    <mergeCell ref="A9:P9"/>
    <mergeCell ref="C12:E12"/>
    <mergeCell ref="A8:N8"/>
    <mergeCell ref="C11:H11"/>
    <mergeCell ref="A11:B11"/>
    <mergeCell ref="A12:B12"/>
    <mergeCell ref="A7:F7"/>
  </mergeCells>
  <conditionalFormatting sqref="E4:G4">
    <cfRule type="cellIs" dxfId="0" priority="1" operator="equal">
      <formula>"-"</formula>
    </cfRule>
  </conditionalFormatting>
  <pageMargins left="0.70866141732283472" right="0.70866141732283472" top="0.74803149606299213" bottom="0.74803149606299213" header="0.31496062992125984" footer="0.31496062992125984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Камалова Ирина Гизаровна</dc:creator>
  <cp:lastModifiedBy>Бейзерова О.И.</cp:lastModifiedBy>
  <cp:lastPrinted>2024-09-16T12:15:56Z</cp:lastPrinted>
  <dcterms:created xsi:type="dcterms:W3CDTF">2014-01-15T18:15:09Z</dcterms:created>
  <dcterms:modified xsi:type="dcterms:W3CDTF">2024-10-11T12:25:23Z</dcterms:modified>
</cp:coreProperties>
</file>