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B259EA25-B662-4C23-91F9-BE80F5D68791}" xr6:coauthVersionLast="47" xr6:coauthVersionMax="47" xr10:uidLastSave="{00000000-0000-0000-0000-000000000000}"/>
  <bookViews>
    <workbookView xWindow="3360" yWindow="2505" windowWidth="21600" windowHeight="11385" xr2:uid="{00000000-000D-0000-FFFF-FFFF00000000}"/>
  </bookViews>
  <sheets>
    <sheet name="Лист1" sheetId="1" r:id="rId1"/>
  </sheets>
  <definedNames>
    <definedName name="_xlnm._FilterDatabase" localSheetId="0" hidden="1">Лист1!$A$8:$K$10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9" i="1" l="1"/>
  <c r="K9" i="1" s="1"/>
  <c r="H9" i="1"/>
  <c r="I9" i="1"/>
  <c r="K10" i="1" l="1"/>
  <c r="C6" i="1" s="1"/>
</calcChain>
</file>

<file path=xl/sharedStrings.xml><?xml version="1.0" encoding="utf-8"?>
<sst xmlns="http://schemas.openxmlformats.org/spreadsheetml/2006/main" count="25" uniqueCount="24">
  <si>
    <t>№ п/п</t>
  </si>
  <si>
    <t>Наименование</t>
  </si>
  <si>
    <t>Кол-во</t>
  </si>
  <si>
    <t>НМЦК</t>
  </si>
  <si>
    <t>Ед.изм</t>
  </si>
  <si>
    <t>шт</t>
  </si>
  <si>
    <t>Коэффициент вариации</t>
  </si>
  <si>
    <t>Ср квадр</t>
  </si>
  <si>
    <t>ОБОСНОВАНИЕ И РАСЧЕТ ЦЕНЫ КОНТРАКТА</t>
  </si>
  <si>
    <t>Обоснование и расчет (определение) НМЦК</t>
  </si>
  <si>
    <t>Основные характеристики объекта
закупки</t>
  </si>
  <si>
    <t>Используемый метод определения
НМЦК с обоснованием:</t>
  </si>
  <si>
    <t>Метод сопоставимых рыночных цен (анализа рынка) как приоритетный; доступна информация о рыночных ценах на идентичные товары; для товара имеется функционирующий рынок</t>
  </si>
  <si>
    <t xml:space="preserve">Определяя НМЦК, Заказчик исходит из необходимости достижения целей обеспечения государственных нужд.
Проведенный анализ рынка показал наличие предложений, соответствующих установленным требованиям к товарам по определенным параметрам. Кроме того, выявлены конкретные товары, как полностью, так и частично удовлетворяющие установленным Заказчиком требованиям. Заказчиком, для расчета НМЦК принимается товар, наиболее полно удовлетворяющий потребностям Заказчика.  
В целях получения ценовой информации в отношении товаров, Заказчиком
- направлены запросы потенциальным поставщикам о предоставлении ценовой информации
- осуществлен сбор и анализ общедоступной информации, содержащейся в предложениях, обращенных к неопределенному кругу лиц, в том числе признаваемых в соответствии с гражданским законодательством публичными офертами
- осуществлен сбор и анализ общедоступной информации о ценах товаров, содержащейся в официальных источниках информации уполномоченных государственных органов
Коэффициент вариации, определенный в соответствии с п. 3.20 Методических рекомендаций, утвержденных Приказом Минэкономразвития России от 02.10.2013 №567, не превышает 33%. Совокупность значений принимается однородной. </t>
  </si>
  <si>
    <t>Таким образом, НМЦК составляет (руб.)</t>
  </si>
  <si>
    <t>Цена 1, руб.</t>
  </si>
  <si>
    <t>Цена 2, руб.</t>
  </si>
  <si>
    <t>Цена 3, руб.</t>
  </si>
  <si>
    <t>Цена 1 – коммерческое предложение поставщика от</t>
  </si>
  <si>
    <t>Цена 2 – коммерческое предложение поставщика от</t>
  </si>
  <si>
    <t>Цена 3 – коммерческое предложение поставщика от</t>
  </si>
  <si>
    <t>Директор ________________И.В. Гузаева</t>
  </si>
  <si>
    <t>НМЦ (min)</t>
  </si>
  <si>
    <t>Сертификат на код активации технической поддержки Dallas Lock 8.0-K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</si>
</sst>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4" fontId="6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14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</cellXfs>
  <cellStyles count="1">
    <cellStyle name="Обычный" xfId="0" builtinId="0"/>
  </cellStyles>
  <dxfs count="1"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7"/>
  <sheetViews>
    <sheetView tabSelected="1" workbookViewId="0">
      <selection activeCell="B9" sqref="B9"/>
    </sheetView>
  </sheetViews>
  <sheetFormatPr defaultRowHeight="15" x14ac:dyDescent="0.25"/>
  <cols>
    <col min="1" max="1" width="6.42578125" bestFit="1" customWidth="1"/>
    <col min="2" max="2" width="44.42578125" style="2" customWidth="1"/>
    <col min="3" max="3" width="10.140625" style="2" bestFit="1" customWidth="1"/>
    <col min="4" max="4" width="7.28515625" style="11" bestFit="1" customWidth="1"/>
    <col min="5" max="5" width="14.42578125" customWidth="1"/>
    <col min="6" max="6" width="14.85546875" style="1" customWidth="1"/>
    <col min="7" max="7" width="17.42578125" customWidth="1"/>
    <col min="8" max="8" width="15" customWidth="1"/>
    <col min="9" max="9" width="12.85546875" style="3" customWidth="1"/>
    <col min="10" max="11" width="12.5703125" customWidth="1"/>
    <col min="12" max="12" width="5" customWidth="1"/>
  </cols>
  <sheetData>
    <row r="1" spans="1:12" x14ac:dyDescent="0.25">
      <c r="A1" s="24" t="s">
        <v>8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2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s="21" customFormat="1" ht="12.75" x14ac:dyDescent="0.2">
      <c r="A3" s="30" t="s">
        <v>10</v>
      </c>
      <c r="B3" s="30"/>
      <c r="C3" s="31" t="s">
        <v>23</v>
      </c>
      <c r="D3" s="31"/>
      <c r="E3" s="31"/>
      <c r="F3" s="31"/>
      <c r="G3" s="31"/>
      <c r="H3" s="31"/>
      <c r="I3" s="31"/>
      <c r="J3" s="31"/>
      <c r="K3" s="31"/>
    </row>
    <row r="4" spans="1:12" s="21" customFormat="1" ht="26.25" customHeight="1" x14ac:dyDescent="0.2">
      <c r="A4" s="30" t="s">
        <v>11</v>
      </c>
      <c r="B4" s="30"/>
      <c r="C4" s="25" t="s">
        <v>12</v>
      </c>
      <c r="D4" s="25"/>
      <c r="E4" s="25"/>
      <c r="F4" s="25"/>
      <c r="G4" s="25"/>
      <c r="H4" s="25"/>
      <c r="I4" s="25"/>
      <c r="J4" s="25"/>
      <c r="K4" s="25"/>
    </row>
    <row r="5" spans="1:12" s="21" customFormat="1" ht="166.5" customHeight="1" x14ac:dyDescent="0.2">
      <c r="A5" s="30" t="s">
        <v>9</v>
      </c>
      <c r="B5" s="30"/>
      <c r="C5" s="25" t="s">
        <v>13</v>
      </c>
      <c r="D5" s="25"/>
      <c r="E5" s="25"/>
      <c r="F5" s="25"/>
      <c r="G5" s="25"/>
      <c r="H5" s="25"/>
      <c r="I5" s="25"/>
      <c r="J5" s="25"/>
      <c r="K5" s="25"/>
    </row>
    <row r="6" spans="1:12" s="21" customFormat="1" ht="15" customHeight="1" x14ac:dyDescent="0.2">
      <c r="A6" s="28" t="s">
        <v>14</v>
      </c>
      <c r="B6" s="29"/>
      <c r="C6" s="26">
        <f>K10</f>
        <v>6649.32</v>
      </c>
      <c r="D6" s="27"/>
      <c r="E6" s="27"/>
      <c r="F6" s="27"/>
      <c r="G6" s="27"/>
      <c r="H6" s="27"/>
      <c r="I6" s="27"/>
      <c r="J6" s="27"/>
      <c r="K6" s="27"/>
    </row>
    <row r="7" spans="1:12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</row>
    <row r="8" spans="1:12" ht="25.5" x14ac:dyDescent="0.25">
      <c r="A8" s="4" t="s">
        <v>0</v>
      </c>
      <c r="B8" s="4" t="s">
        <v>1</v>
      </c>
      <c r="C8" s="4" t="s">
        <v>4</v>
      </c>
      <c r="D8" s="4" t="s">
        <v>2</v>
      </c>
      <c r="E8" s="6" t="s">
        <v>15</v>
      </c>
      <c r="F8" s="6" t="s">
        <v>16</v>
      </c>
      <c r="G8" s="6" t="s">
        <v>17</v>
      </c>
      <c r="H8" s="4" t="s">
        <v>6</v>
      </c>
      <c r="I8" s="4" t="s">
        <v>7</v>
      </c>
      <c r="J8" s="4" t="s">
        <v>22</v>
      </c>
      <c r="K8" s="4" t="s">
        <v>3</v>
      </c>
    </row>
    <row r="9" spans="1:12" ht="25.5" x14ac:dyDescent="0.25">
      <c r="A9" s="4">
        <v>1</v>
      </c>
      <c r="B9" s="5" t="s">
        <v>23</v>
      </c>
      <c r="C9" s="10" t="s">
        <v>5</v>
      </c>
      <c r="D9" s="10">
        <v>1</v>
      </c>
      <c r="E9" s="8">
        <v>6759</v>
      </c>
      <c r="F9" s="8">
        <v>6649.32</v>
      </c>
      <c r="G9" s="8">
        <v>6688</v>
      </c>
      <c r="H9" s="7">
        <f t="shared" ref="H9" si="0">STDEVA(E9:G9)/(SUM(E9:G9)/COUNTIF(E9:G9,"&gt;0"))</f>
        <v>8.304206603040468E-3</v>
      </c>
      <c r="I9" s="8">
        <f t="shared" ref="I9" si="1">STDEVA(E9:G9)</f>
        <v>55.627997746938078</v>
      </c>
      <c r="J9" s="12">
        <f>MIN(E9:G9)</f>
        <v>6649.32</v>
      </c>
      <c r="K9" s="8">
        <f>ROUND(J9*D9,2)</f>
        <v>6649.32</v>
      </c>
      <c r="L9" s="9"/>
    </row>
    <row r="10" spans="1:12" x14ac:dyDescent="0.25">
      <c r="A10" s="14"/>
      <c r="B10" s="15"/>
      <c r="C10" s="16"/>
      <c r="D10" s="16"/>
      <c r="E10" s="17"/>
      <c r="F10" s="17"/>
      <c r="G10" s="17"/>
      <c r="H10" s="18"/>
      <c r="I10" s="17"/>
      <c r="J10" s="19"/>
      <c r="K10" s="19">
        <f>SUM(K9:K9)</f>
        <v>6649.32</v>
      </c>
      <c r="L10" s="9"/>
    </row>
    <row r="11" spans="1:12" x14ac:dyDescent="0.25">
      <c r="A11" s="14"/>
      <c r="B11" s="15"/>
      <c r="C11" s="16"/>
      <c r="D11" s="16"/>
      <c r="E11" s="17"/>
      <c r="F11" s="17"/>
      <c r="G11" s="17"/>
      <c r="H11" s="18"/>
      <c r="I11" s="17"/>
      <c r="J11" s="19"/>
      <c r="K11" s="17"/>
      <c r="L11" s="9"/>
    </row>
    <row r="12" spans="1:12" x14ac:dyDescent="0.25">
      <c r="B12" s="22" t="s">
        <v>18</v>
      </c>
      <c r="C12" s="23">
        <v>45565</v>
      </c>
      <c r="K12" s="13"/>
    </row>
    <row r="13" spans="1:12" x14ac:dyDescent="0.25">
      <c r="B13" s="22" t="s">
        <v>19</v>
      </c>
      <c r="C13" s="23">
        <v>45565</v>
      </c>
      <c r="K13" s="13"/>
    </row>
    <row r="14" spans="1:12" x14ac:dyDescent="0.25">
      <c r="B14" s="22" t="s">
        <v>20</v>
      </c>
      <c r="C14" s="23">
        <v>45565</v>
      </c>
    </row>
    <row r="17" spans="2:2" x14ac:dyDescent="0.25">
      <c r="B17" s="2" t="s">
        <v>21</v>
      </c>
    </row>
  </sheetData>
  <mergeCells count="11">
    <mergeCell ref="A2:B2"/>
    <mergeCell ref="C5:K5"/>
    <mergeCell ref="C6:K6"/>
    <mergeCell ref="A6:B6"/>
    <mergeCell ref="A1:K1"/>
    <mergeCell ref="A3:B3"/>
    <mergeCell ref="A4:B4"/>
    <mergeCell ref="A5:B5"/>
    <mergeCell ref="C2:K2"/>
    <mergeCell ref="C3:K3"/>
    <mergeCell ref="C4:K4"/>
  </mergeCells>
  <phoneticPr fontId="5" type="noConversion"/>
  <conditionalFormatting sqref="H9:H11">
    <cfRule type="cellIs" dxfId="0" priority="1" stopIfTrue="1" operator="greaterThan">
      <formula>0.33</formula>
    </cfRule>
  </conditionalFormatting>
  <pageMargins left="0.25" right="0.25" top="0.75" bottom="0.75" header="0.3" footer="0.3"/>
  <pageSetup paperSize="9" scale="84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2024-10-03T12:14:59Z</dcterms:modified>
</cp:coreProperties>
</file>