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5315" windowHeight="8715"/>
  </bookViews>
  <sheets>
    <sheet name="НМЦК" sheetId="13" r:id="rId1"/>
    <sheet name="НМЦК заправка" sheetId="9" r:id="rId2"/>
    <sheet name="НМЦК восстановление" sheetId="10" r:id="rId3"/>
    <sheet name="НМЦК ремонт" sheetId="11" r:id="rId4"/>
    <sheet name="НМЦК профилактика" sheetId="12" r:id="rId5"/>
  </sheets>
  <definedNames>
    <definedName name="_GoBack1" localSheetId="0">НМЦК!$B$37</definedName>
    <definedName name="_GoBack1" localSheetId="2">'НМЦК восстановление'!$B$42</definedName>
    <definedName name="_GoBack1" localSheetId="1">'НМЦК заправка'!$B$42</definedName>
    <definedName name="_GoBack1" localSheetId="4">'НМЦК профилактика'!$B$42</definedName>
    <definedName name="_GoBack1" localSheetId="3">'НМЦК ремонт'!$B$36</definedName>
    <definedName name="_GoBack2" localSheetId="0">НМЦК!$B$38</definedName>
    <definedName name="_GoBack2" localSheetId="2">'НМЦК восстановление'!$B$43</definedName>
    <definedName name="_GoBack2" localSheetId="1">'НМЦК заправка'!$B$43</definedName>
    <definedName name="_GoBack2" localSheetId="4">'НМЦК профилактика'!$B$43</definedName>
    <definedName name="_GoBack2" localSheetId="3">'НМЦК ремонт'!$B$37</definedName>
    <definedName name="_xlnm._FilterDatabase" localSheetId="0" hidden="1">НМЦК!$A$14:$Q$14</definedName>
    <definedName name="_xlnm._FilterDatabase" localSheetId="2" hidden="1">'НМЦК восстановление'!$A$14:$Q$14</definedName>
    <definedName name="_xlnm._FilterDatabase" localSheetId="1" hidden="1">'НМЦК заправка'!$A$14:$Q$14</definedName>
    <definedName name="_xlnm._FilterDatabase" localSheetId="4" hidden="1">'НМЦК профилактика'!$A$14:$Q$14</definedName>
    <definedName name="_xlnm._FilterDatabase" localSheetId="3" hidden="1">'НМЦК ремонт'!$A$14:$Q$14</definedName>
    <definedName name="_xlnm.Print_Titles" localSheetId="0">НМЦК!$12:$14</definedName>
    <definedName name="_xlnm.Print_Titles" localSheetId="2">'НМЦК восстановление'!$12:$14</definedName>
    <definedName name="_xlnm.Print_Titles" localSheetId="1">'НМЦК заправка'!$12:$14</definedName>
    <definedName name="_xlnm.Print_Titles" localSheetId="4">'НМЦК профилактика'!$12:$14</definedName>
    <definedName name="_xlnm.Print_Titles" localSheetId="3">'НМЦК ремонт'!$12:$14</definedName>
    <definedName name="_xlnm.Print_Area" localSheetId="0">НМЦК!$A$1:$O$30</definedName>
    <definedName name="_xlnm.Print_Area" localSheetId="2">'НМЦК восстановление'!$A$1:$O$35</definedName>
    <definedName name="_xlnm.Print_Area" localSheetId="1">'НМЦК заправка'!$A$1:$O$35</definedName>
    <definedName name="_xlnm.Print_Area" localSheetId="4">'НМЦК профилактика'!$A$1:$O$35</definedName>
    <definedName name="_xlnm.Print_Area" localSheetId="3">'НМЦК ремонт'!$A$1:$O$29</definedName>
  </definedNames>
  <calcPr calcId="145621"/>
</workbook>
</file>

<file path=xl/calcChain.xml><?xml version="1.0" encoding="utf-8"?>
<calcChain xmlns="http://schemas.openxmlformats.org/spreadsheetml/2006/main">
  <c r="F24" i="12" l="1"/>
  <c r="F18" i="11"/>
  <c r="F24" i="10"/>
  <c r="F24" i="9"/>
  <c r="N18" i="13" l="1"/>
  <c r="N17" i="13"/>
  <c r="N16" i="13"/>
  <c r="N15" i="13"/>
  <c r="N23" i="10" l="1"/>
  <c r="O23" i="10" s="1"/>
  <c r="M23" i="10"/>
  <c r="K23" i="10"/>
  <c r="O22" i="10"/>
  <c r="N22" i="10"/>
  <c r="M22" i="10"/>
  <c r="K22" i="10"/>
  <c r="N21" i="10"/>
  <c r="O21" i="10" s="1"/>
  <c r="M21" i="10"/>
  <c r="K21" i="10" s="1"/>
  <c r="N20" i="10"/>
  <c r="O20" i="10" s="1"/>
  <c r="M20" i="10"/>
  <c r="K20" i="10" s="1"/>
  <c r="L20" i="10" s="1"/>
  <c r="N19" i="10"/>
  <c r="O19" i="10" s="1"/>
  <c r="M19" i="10"/>
  <c r="K19" i="10"/>
  <c r="L19" i="10" s="1"/>
  <c r="O18" i="10"/>
  <c r="N18" i="10"/>
  <c r="M18" i="10"/>
  <c r="K18" i="10"/>
  <c r="N17" i="10"/>
  <c r="O17" i="10" s="1"/>
  <c r="M17" i="10"/>
  <c r="K17" i="10" s="1"/>
  <c r="L17" i="10" s="1"/>
  <c r="N16" i="10"/>
  <c r="O16" i="10" s="1"/>
  <c r="M16" i="10"/>
  <c r="K16" i="10" s="1"/>
  <c r="L16" i="10" s="1"/>
  <c r="N15" i="10"/>
  <c r="O15" i="10" s="1"/>
  <c r="M15" i="10"/>
  <c r="K15" i="10"/>
  <c r="L15" i="10" s="1"/>
  <c r="O16" i="13"/>
  <c r="M16" i="13"/>
  <c r="K16" i="13" s="1"/>
  <c r="L16" i="13" s="1"/>
  <c r="O15" i="13"/>
  <c r="M15" i="13"/>
  <c r="K15" i="13" s="1"/>
  <c r="L15" i="13" s="1"/>
  <c r="I18" i="13"/>
  <c r="M18" i="13" s="1"/>
  <c r="K18" i="13" s="1"/>
  <c r="L18" i="13" s="1"/>
  <c r="H18" i="13"/>
  <c r="G18" i="13"/>
  <c r="I17" i="13"/>
  <c r="M17" i="13" s="1"/>
  <c r="K17" i="13" s="1"/>
  <c r="L17" i="13" s="1"/>
  <c r="H17" i="13"/>
  <c r="G17" i="13"/>
  <c r="I16" i="13"/>
  <c r="H16" i="13"/>
  <c r="G16" i="13"/>
  <c r="I15" i="13"/>
  <c r="H15" i="13"/>
  <c r="G15" i="13"/>
  <c r="O18" i="13" l="1"/>
  <c r="O17" i="13"/>
  <c r="G19" i="13"/>
  <c r="I19" i="13"/>
  <c r="H19" i="13"/>
  <c r="O19" i="13" l="1"/>
  <c r="J21" i="13" s="1"/>
  <c r="P19" i="13" s="1"/>
  <c r="I24" i="12"/>
  <c r="H24" i="12"/>
  <c r="G24" i="12"/>
  <c r="N23" i="12"/>
  <c r="O23" i="12" s="1"/>
  <c r="M23" i="12"/>
  <c r="K23" i="12" s="1"/>
  <c r="L23" i="12" s="1"/>
  <c r="N22" i="12"/>
  <c r="O22" i="12" s="1"/>
  <c r="M22" i="12"/>
  <c r="K22" i="12" s="1"/>
  <c r="L22" i="12" s="1"/>
  <c r="N21" i="12"/>
  <c r="O21" i="12" s="1"/>
  <c r="M21" i="12"/>
  <c r="K21" i="12" s="1"/>
  <c r="L21" i="12" s="1"/>
  <c r="N20" i="12"/>
  <c r="O20" i="12" s="1"/>
  <c r="M20" i="12"/>
  <c r="K20" i="12" s="1"/>
  <c r="L20" i="12" s="1"/>
  <c r="N19" i="12"/>
  <c r="O19" i="12" s="1"/>
  <c r="M19" i="12"/>
  <c r="K19" i="12" s="1"/>
  <c r="L19" i="12" s="1"/>
  <c r="N18" i="12"/>
  <c r="O18" i="12" s="1"/>
  <c r="M18" i="12"/>
  <c r="K18" i="12" s="1"/>
  <c r="L18" i="12" s="1"/>
  <c r="N17" i="12"/>
  <c r="O17" i="12" s="1"/>
  <c r="M17" i="12"/>
  <c r="K17" i="12" s="1"/>
  <c r="L17" i="12" s="1"/>
  <c r="N16" i="12"/>
  <c r="O16" i="12" s="1"/>
  <c r="M16" i="12"/>
  <c r="K16" i="12" s="1"/>
  <c r="L16" i="12" s="1"/>
  <c r="N15" i="12"/>
  <c r="O15" i="12" s="1"/>
  <c r="M15" i="12"/>
  <c r="K15" i="12" s="1"/>
  <c r="L15" i="12" s="1"/>
  <c r="I18" i="11"/>
  <c r="H18" i="11"/>
  <c r="G18" i="11"/>
  <c r="N17" i="11"/>
  <c r="O17" i="11" s="1"/>
  <c r="M17" i="11"/>
  <c r="K17" i="11" s="1"/>
  <c r="L17" i="11" s="1"/>
  <c r="N16" i="11"/>
  <c r="O16" i="11" s="1"/>
  <c r="M16" i="11"/>
  <c r="K16" i="11" s="1"/>
  <c r="L16" i="11" s="1"/>
  <c r="N15" i="11"/>
  <c r="O15" i="11" s="1"/>
  <c r="M15" i="11"/>
  <c r="K15" i="11" s="1"/>
  <c r="L15" i="11" s="1"/>
  <c r="I24" i="10"/>
  <c r="H24" i="10"/>
  <c r="G24" i="10"/>
  <c r="O18" i="11" l="1"/>
  <c r="J20" i="11" s="1"/>
  <c r="O24" i="12"/>
  <c r="J26" i="12" s="1"/>
  <c r="O24" i="10"/>
  <c r="J26" i="10" s="1"/>
  <c r="N23" i="9"/>
  <c r="O23" i="9" s="1"/>
  <c r="M23" i="9"/>
  <c r="K23" i="9" s="1"/>
  <c r="L23" i="9" s="1"/>
  <c r="N22" i="9"/>
  <c r="O22" i="9" s="1"/>
  <c r="M22" i="9"/>
  <c r="K22" i="9" s="1"/>
  <c r="L22" i="9" s="1"/>
  <c r="N21" i="9"/>
  <c r="O21" i="9" s="1"/>
  <c r="M21" i="9"/>
  <c r="K21" i="9" s="1"/>
  <c r="L21" i="9" s="1"/>
  <c r="N20" i="9"/>
  <c r="O20" i="9" s="1"/>
  <c r="M20" i="9"/>
  <c r="K20" i="9" s="1"/>
  <c r="L20" i="9" s="1"/>
  <c r="N19" i="9"/>
  <c r="O19" i="9" s="1"/>
  <c r="M19" i="9"/>
  <c r="K19" i="9" s="1"/>
  <c r="L19" i="9" s="1"/>
  <c r="N18" i="9"/>
  <c r="O18" i="9" s="1"/>
  <c r="M18" i="9"/>
  <c r="K18" i="9" s="1"/>
  <c r="L18" i="9" s="1"/>
  <c r="N17" i="9"/>
  <c r="O17" i="9" s="1"/>
  <c r="M17" i="9"/>
  <c r="K17" i="9" s="1"/>
  <c r="L17" i="9" s="1"/>
  <c r="N16" i="9"/>
  <c r="O16" i="9" s="1"/>
  <c r="M16" i="9"/>
  <c r="K16" i="9" s="1"/>
  <c r="L16" i="9" s="1"/>
  <c r="I24" i="9" l="1"/>
  <c r="H24" i="9"/>
  <c r="G24" i="9"/>
  <c r="N15" i="9" l="1"/>
  <c r="M15" i="9"/>
  <c r="K15" i="9" l="1"/>
  <c r="L15" i="9" s="1"/>
  <c r="O15" i="9"/>
  <c r="O24" i="9" s="1"/>
  <c r="J26" i="9" l="1"/>
</calcChain>
</file>

<file path=xl/sharedStrings.xml><?xml version="1.0" encoding="utf-8"?>
<sst xmlns="http://schemas.openxmlformats.org/spreadsheetml/2006/main" count="305" uniqueCount="70">
  <si>
    <t>№</t>
  </si>
  <si>
    <t>Кол-во</t>
  </si>
  <si>
    <t>рублей</t>
  </si>
  <si>
    <t>Экономист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</si>
  <si>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</si>
  <si>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</si>
  <si>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</si>
  <si>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Расчёт НМЦК(ЦК)</t>
  </si>
  <si>
    <t>Наименование товара, услуги (работы)</t>
  </si>
  <si>
    <t>ОКПД2/КТРУ</t>
  </si>
  <si>
    <t>Единица измерения</t>
  </si>
  <si>
    <t>Источники цены (руб.)</t>
  </si>
  <si>
    <t>Коэффициент вариации (%)</t>
  </si>
  <si>
    <t>Средняя цена (руб.)</t>
  </si>
  <si>
    <t>НМЦК(ЦК)
(руб.)</t>
  </si>
  <si>
    <t>Количество источников ценовой информации</t>
  </si>
  <si>
    <t>Итого:</t>
  </si>
  <si>
    <t/>
  </si>
  <si>
    <t xml:space="preserve">На основании проведенного анализа рынка и расчетов, НМЦК(ЦК) составляет: 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</si>
  <si>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</si>
  <si>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</si>
  <si>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</si>
  <si>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 xml:space="preserve">                         /Платонова Н.В.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</si>
  <si>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</si>
  <si>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>Минимальная цена (руб.) *</t>
  </si>
  <si>
    <t>Среднее квадратичное отклонение</t>
  </si>
  <si>
    <t>Оказание услуг по заправке картриджей</t>
  </si>
  <si>
    <t>Оказание услуг по восстановлению картриджей</t>
  </si>
  <si>
    <t>МФУ Pantum BM5100ADN</t>
  </si>
  <si>
    <t>Принтер XEROX Phaser 3250</t>
  </si>
  <si>
    <t>Принтер Xerox Phaser 3260</t>
  </si>
  <si>
    <t>Принтер Xerox phaser 6600DN</t>
  </si>
  <si>
    <t>МФУ XEROX WorkCentre 3335</t>
  </si>
  <si>
    <t>МФУ CANON i-SENSYS MF269dw</t>
  </si>
  <si>
    <t>МФУ XeroxWorkcentre 5024</t>
  </si>
  <si>
    <t>МФУ Xerox WC 5330</t>
  </si>
  <si>
    <t>МФУ Kyocera M2040DN</t>
  </si>
  <si>
    <t>Модель</t>
  </si>
  <si>
    <t>TL-5120X/DL-5120</t>
  </si>
  <si>
    <t>106R01374</t>
  </si>
  <si>
    <t>106R02778/101R00474</t>
  </si>
  <si>
    <t>106R02236, 106R02235, 106R02233, 106R02234/108R01121</t>
  </si>
  <si>
    <t>106R03623/101R00555</t>
  </si>
  <si>
    <t>051H/051</t>
  </si>
  <si>
    <t>006R01573</t>
  </si>
  <si>
    <t>006R01160</t>
  </si>
  <si>
    <t>ТК-1170</t>
  </si>
  <si>
    <t>ШТ</t>
  </si>
  <si>
    <t>Оказание услуг по ремонту оргтехники</t>
  </si>
  <si>
    <t>Оказание услуг по диагностике/профилактике оргтехники</t>
  </si>
  <si>
    <t>Ремонт принтера (замена тормозной площадки JC96-04743A, ролика захвата бумаги 130N01540)</t>
  </si>
  <si>
    <t>Принтер XEROX Phaser 3260</t>
  </si>
  <si>
    <t>Ремонт принтера (замена ролика захвата 130N01760, и отделения 050N00683 бумаги)</t>
  </si>
  <si>
    <t>Ремонт принтера (замена термоблока в сборе 126N00296 | 126N00296)</t>
  </si>
  <si>
    <t>Принтер XEROX Phaser 3250dn</t>
  </si>
  <si>
    <t>Диагностика/профилактика</t>
  </si>
  <si>
    <t>Принтер Xerox Phaser 3260 D</t>
  </si>
  <si>
    <t xml:space="preserve">МФУ XEROX WorkCentre 3335DNI  WC3345 </t>
  </si>
  <si>
    <t>Принтер Samsung SL-M2020</t>
  </si>
  <si>
    <t>МФУ Kyocera taskaifa 181</t>
  </si>
  <si>
    <t>95.11.10.130</t>
  </si>
  <si>
    <t>95.11.10.190</t>
  </si>
  <si>
    <t>цена источника 1 
(вх. № 503 от 04.07.2025)</t>
  </si>
  <si>
    <t>цена источника 2 
(вх. № 504 от 04.07.2025)</t>
  </si>
  <si>
    <t>цена источника 3 
(вх. № 505 от 04.07.2025)</t>
  </si>
  <si>
    <t>Оказание услуг по комплексному техническому обслуживанию оргтехники в 2025 году</t>
  </si>
  <si>
    <t>УСЛ.ЕД.</t>
  </si>
  <si>
    <t>Принтер Xerox Phaser 6600DN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</si>
  <si>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  <charset val="204"/>
      </rPr>
      <t xml:space="preserve">
В соответствии с </t>
    </r>
    <r>
      <rPr>
        <b/>
        <sz val="12"/>
        <color theme="1"/>
        <rFont val="Times New Roman"/>
        <family val="1"/>
        <charset val="204"/>
      </rPr>
      <t>п. 5.2</t>
    </r>
    <r>
      <rPr>
        <sz val="12"/>
        <color theme="1"/>
        <rFont val="Times New Roman"/>
        <family val="1"/>
        <charset val="204"/>
      </rPr>
      <t xml:space="preserve">  Положения о закупке товаров, работ, услуг Санкт-Петербургского государственного бюджетного учреждения «Психоневрологический диспансер № 10», утвержденного Распоряжением администрации Адмиралтейского района </t>
    </r>
    <r>
      <rPr>
        <b/>
        <sz val="12"/>
        <color theme="1"/>
        <rFont val="Times New Roman"/>
        <family val="1"/>
        <charset val="204"/>
      </rPr>
      <t>№3412 от 29.11.2024 г.</t>
    </r>
    <r>
      <rPr>
        <sz val="12"/>
        <color theme="1"/>
        <rFont val="Times New Roman"/>
        <family val="1"/>
        <charset val="204"/>
      </rPr>
      <t xml:space="preserve">,  применен  метод обоснования начальной (максимальной) цены:  метод рыночных цен (анализ рынка). </t>
    </r>
  </si>
  <si>
    <r>
      <t xml:space="preserve">Дата подготовки обоснования НМЦК:  </t>
    </r>
    <r>
      <rPr>
        <b/>
        <sz val="12"/>
        <color theme="1"/>
        <rFont val="Times New Roman"/>
        <family val="1"/>
        <charset val="204"/>
      </rPr>
      <t>23.07.2025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</si>
</sst>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00"/>
  </numFmts>
  <fonts count="39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20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3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color theme="1"/>
      <name val="Times New Roman"/>
      <family val="1"/>
    </font>
    <font>
      <b/>
      <sz val="14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6">
    <xf numFmtId="0" fontId="0" fillId="0" borderId="0"/>
    <xf numFmtId="0" fontId="2" fillId="0" borderId="0"/>
    <xf numFmtId="0" fontId="7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7" borderId="12" applyNumberFormat="0" applyAlignment="0" applyProtection="0"/>
    <xf numFmtId="0" fontId="18" fillId="20" borderId="13" applyNumberFormat="0" applyAlignment="0" applyProtection="0"/>
    <xf numFmtId="0" fontId="19" fillId="20" borderId="12" applyNumberFormat="0" applyAlignment="0" applyProtection="0"/>
    <xf numFmtId="0" fontId="20" fillId="0" borderId="0" applyNumberFormat="0" applyFill="0" applyBorder="0" applyAlignment="0" applyProtection="0"/>
    <xf numFmtId="0" fontId="21" fillId="0" borderId="14" applyNumberFormat="0" applyFill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17" applyNumberFormat="0" applyFill="0" applyAlignment="0" applyProtection="0"/>
    <xf numFmtId="0" fontId="25" fillId="21" borderId="18" applyNumberFormat="0" applyAlignment="0" applyProtection="0"/>
    <xf numFmtId="0" fontId="26" fillId="0" borderId="0" applyNumberFormat="0" applyFill="0" applyBorder="0" applyAlignment="0" applyProtection="0"/>
    <xf numFmtId="0" fontId="27" fillId="22" borderId="0" applyNumberFormat="0" applyBorder="0" applyAlignment="0" applyProtection="0"/>
    <xf numFmtId="0" fontId="2" fillId="0" borderId="0"/>
    <xf numFmtId="0" fontId="28" fillId="0" borderId="0"/>
    <xf numFmtId="0" fontId="29" fillId="0" borderId="0"/>
    <xf numFmtId="0" fontId="2" fillId="0" borderId="0"/>
    <xf numFmtId="0" fontId="30" fillId="3" borderId="0" applyNumberFormat="0" applyBorder="0" applyAlignment="0" applyProtection="0"/>
    <xf numFmtId="0" fontId="31" fillId="0" borderId="0" applyNumberFormat="0" applyFill="0" applyBorder="0" applyAlignment="0" applyProtection="0"/>
    <xf numFmtId="0" fontId="2" fillId="23" borderId="19" applyNumberFormat="0" applyFont="0" applyAlignment="0" applyProtection="0"/>
    <xf numFmtId="9" fontId="1" fillId="0" borderId="0" applyFont="0" applyFill="0" applyBorder="0" applyAlignment="0" applyProtection="0"/>
    <xf numFmtId="0" fontId="32" fillId="0" borderId="20" applyNumberFormat="0" applyFill="0" applyAlignment="0" applyProtection="0"/>
    <xf numFmtId="0" fontId="3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4" fillId="4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</cellStyleXfs>
  <cellXfs count="85">
    <xf numFmtId="0" fontId="0" fillId="0" borderId="0" xfId="0"/>
    <xf numFmtId="0" fontId="4" fillId="0" borderId="0" xfId="0" applyFont="1"/>
    <xf numFmtId="0" fontId="9" fillId="0" borderId="0" xfId="2" applyFont="1"/>
    <xf numFmtId="0" fontId="9" fillId="0" borderId="0" xfId="2" applyFont="1" applyAlignment="1">
      <alignment horizontal="center" vertical="top"/>
    </xf>
    <xf numFmtId="0" fontId="10" fillId="0" borderId="0" xfId="2" applyFont="1" applyAlignment="1">
      <alignment horizontal="left" vertical="top"/>
    </xf>
    <xf numFmtId="0" fontId="9" fillId="0" borderId="0" xfId="0" applyFont="1"/>
    <xf numFmtId="0" fontId="9" fillId="0" borderId="4" xfId="2" applyFont="1" applyBorder="1" applyAlignment="1">
      <alignment horizontal="center" vertical="top"/>
    </xf>
    <xf numFmtId="0" fontId="9" fillId="0" borderId="7" xfId="2" applyFont="1" applyBorder="1"/>
    <xf numFmtId="0" fontId="9" fillId="0" borderId="4" xfId="2" applyFont="1" applyBorder="1"/>
    <xf numFmtId="0" fontId="9" fillId="0" borderId="2" xfId="2" applyFont="1" applyBorder="1"/>
    <xf numFmtId="0" fontId="9" fillId="0" borderId="3" xfId="2" applyFont="1" applyBorder="1" applyAlignment="1">
      <alignment horizontal="center" vertical="center" wrapText="1"/>
    </xf>
    <xf numFmtId="4" fontId="9" fillId="0" borderId="1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top"/>
    </xf>
    <xf numFmtId="0" fontId="9" fillId="0" borderId="2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9" fillId="0" borderId="0" xfId="2" applyFont="1" applyAlignment="1">
      <alignment horizontal="right"/>
    </xf>
    <xf numFmtId="4" fontId="9" fillId="0" borderId="9" xfId="2" applyNumberFormat="1" applyFont="1" applyBorder="1" applyAlignment="1">
      <alignment horizontal="center"/>
    </xf>
    <xf numFmtId="4" fontId="13" fillId="0" borderId="5" xfId="2" applyNumberFormat="1" applyFont="1" applyBorder="1" applyAlignment="1">
      <alignment horizontal="center" vertical="top"/>
    </xf>
    <xf numFmtId="0" fontId="14" fillId="0" borderId="5" xfId="2" applyFont="1" applyBorder="1" applyAlignment="1">
      <alignment horizontal="left" vertical="top"/>
    </xf>
    <xf numFmtId="0" fontId="12" fillId="0" borderId="5" xfId="2" applyFont="1" applyBorder="1" applyAlignment="1">
      <alignment horizontal="center" vertical="top"/>
    </xf>
    <xf numFmtId="0" fontId="12" fillId="0" borderId="11" xfId="2" applyFont="1" applyBorder="1" applyAlignment="1">
      <alignment horizontal="center" vertical="top"/>
    </xf>
    <xf numFmtId="0" fontId="9" fillId="0" borderId="0" xfId="2" applyFont="1" applyAlignment="1">
      <alignment vertical="top"/>
    </xf>
    <xf numFmtId="43" fontId="9" fillId="0" borderId="0" xfId="2" applyNumberFormat="1" applyFont="1"/>
    <xf numFmtId="43" fontId="9" fillId="0" borderId="0" xfId="50" applyFont="1"/>
    <xf numFmtId="3" fontId="9" fillId="0" borderId="1" xfId="2" applyNumberFormat="1" applyFont="1" applyFill="1" applyBorder="1" applyAlignment="1">
      <alignment horizontal="center" vertical="center"/>
    </xf>
    <xf numFmtId="4" fontId="9" fillId="0" borderId="1" xfId="2" applyNumberFormat="1" applyFont="1" applyFill="1" applyBorder="1" applyAlignment="1">
      <alignment horizontal="center" vertical="center"/>
    </xf>
    <xf numFmtId="164" fontId="9" fillId="0" borderId="1" xfId="2" applyNumberFormat="1" applyFont="1" applyFill="1" applyBorder="1" applyAlignment="1">
      <alignment horizontal="center" vertical="center"/>
    </xf>
    <xf numFmtId="2" fontId="9" fillId="0" borderId="1" xfId="2" applyNumberFormat="1" applyFont="1" applyFill="1" applyBorder="1" applyAlignment="1">
      <alignment horizontal="center" vertical="center"/>
    </xf>
    <xf numFmtId="0" fontId="9" fillId="0" borderId="0" xfId="2" applyFont="1" applyFill="1"/>
    <xf numFmtId="0" fontId="3" fillId="0" borderId="1" xfId="0" applyFont="1" applyFill="1" applyBorder="1" applyAlignment="1">
      <alignment horizontal="center" vertical="center" wrapText="1"/>
    </xf>
    <xf numFmtId="0" fontId="36" fillId="0" borderId="0" xfId="0" applyFont="1"/>
    <xf numFmtId="0" fontId="3" fillId="0" borderId="0" xfId="0" applyFont="1"/>
    <xf numFmtId="0" fontId="9" fillId="0" borderId="1" xfId="2" applyFont="1" applyBorder="1" applyAlignment="1">
      <alignment horizontal="center" vertical="center"/>
    </xf>
    <xf numFmtId="4" fontId="9" fillId="0" borderId="3" xfId="2" applyNumberFormat="1" applyFont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22" xfId="2" applyFont="1" applyBorder="1"/>
    <xf numFmtId="0" fontId="3" fillId="0" borderId="21" xfId="0" applyFont="1" applyFill="1" applyBorder="1" applyAlignment="1">
      <alignment horizontal="center" vertical="center" wrapText="1"/>
    </xf>
    <xf numFmtId="43" fontId="9" fillId="0" borderId="0" xfId="55" applyFont="1"/>
    <xf numFmtId="3" fontId="9" fillId="0" borderId="0" xfId="2" applyNumberFormat="1" applyFont="1"/>
    <xf numFmtId="3" fontId="37" fillId="0" borderId="2" xfId="2" applyNumberFormat="1" applyFont="1" applyBorder="1" applyAlignment="1">
      <alignment horizontal="center" vertical="center"/>
    </xf>
    <xf numFmtId="0" fontId="9" fillId="0" borderId="0" xfId="2" applyFont="1" applyAlignment="1">
      <alignment horizontal="left" vertical="top"/>
    </xf>
    <xf numFmtId="0" fontId="9" fillId="0" borderId="8" xfId="2" applyFont="1" applyBorder="1" applyAlignment="1">
      <alignment horizontal="center" vertical="top"/>
    </xf>
    <xf numFmtId="0" fontId="10" fillId="0" borderId="0" xfId="2" applyFont="1" applyAlignment="1">
      <alignment horizontal="left" vertical="top" wrapText="1"/>
    </xf>
    <xf numFmtId="0" fontId="35" fillId="0" borderId="0" xfId="0" applyFont="1" applyAlignment="1">
      <alignment horizontal="right" wrapText="1"/>
    </xf>
    <xf numFmtId="0" fontId="8" fillId="0" borderId="0" xfId="0" applyFont="1" applyAlignment="1">
      <alignment horizontal="center" vertical="top" wrapText="1"/>
    </xf>
    <xf numFmtId="0" fontId="10" fillId="0" borderId="0" xfId="2" applyFont="1" applyFill="1" applyAlignment="1">
      <alignment horizontal="left" vertical="top"/>
    </xf>
    <xf numFmtId="0" fontId="11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/>
    </xf>
    <xf numFmtId="0" fontId="9" fillId="0" borderId="6" xfId="2" applyFont="1" applyBorder="1" applyAlignment="1">
      <alignment horizontal="center" vertical="top"/>
    </xf>
    <xf numFmtId="0" fontId="9" fillId="0" borderId="1" xfId="2" applyFont="1" applyBorder="1" applyAlignment="1">
      <alignment horizontal="center" vertical="top"/>
    </xf>
    <xf numFmtId="0" fontId="9" fillId="0" borderId="8" xfId="2" applyFont="1" applyBorder="1" applyAlignment="1">
      <alignment horizontal="center" vertical="top"/>
    </xf>
    <xf numFmtId="0" fontId="9" fillId="0" borderId="10" xfId="2" applyFont="1" applyBorder="1" applyAlignment="1">
      <alignment horizontal="center" vertical="top"/>
    </xf>
    <xf numFmtId="0" fontId="9" fillId="0" borderId="11" xfId="2" applyFont="1" applyBorder="1" applyAlignment="1">
      <alignment horizontal="center" vertical="top"/>
    </xf>
    <xf numFmtId="0" fontId="9" fillId="0" borderId="21" xfId="2" applyFont="1" applyBorder="1" applyAlignment="1">
      <alignment horizontal="center" vertical="top"/>
    </xf>
    <xf numFmtId="0" fontId="9" fillId="0" borderId="6" xfId="2" applyFont="1" applyFill="1" applyBorder="1" applyAlignment="1">
      <alignment horizontal="center" vertical="top"/>
    </xf>
    <xf numFmtId="0" fontId="9" fillId="0" borderId="1" xfId="2" applyFont="1" applyFill="1" applyBorder="1" applyAlignment="1">
      <alignment horizontal="center" vertical="top"/>
    </xf>
    <xf numFmtId="0" fontId="9" fillId="0" borderId="6" xfId="2" applyFont="1" applyFill="1" applyBorder="1" applyAlignment="1">
      <alignment horizontal="center" vertical="top" wrapText="1"/>
    </xf>
    <xf numFmtId="0" fontId="9" fillId="0" borderId="1" xfId="2" applyFont="1" applyFill="1" applyBorder="1" applyAlignment="1">
      <alignment horizontal="center" vertical="top" wrapText="1"/>
    </xf>
    <xf numFmtId="0" fontId="9" fillId="0" borderId="10" xfId="2" applyFont="1" applyBorder="1" applyAlignment="1">
      <alignment horizontal="center" vertical="top" wrapText="1"/>
    </xf>
    <xf numFmtId="0" fontId="9" fillId="0" borderId="5" xfId="2" applyFont="1" applyBorder="1" applyAlignment="1">
      <alignment horizontal="center" vertical="top" wrapText="1"/>
    </xf>
    <xf numFmtId="0" fontId="9" fillId="0" borderId="11" xfId="2" applyFont="1" applyBorder="1" applyAlignment="1">
      <alignment horizontal="center" vertical="top" wrapText="1"/>
    </xf>
    <xf numFmtId="0" fontId="9" fillId="0" borderId="6" xfId="2" applyFont="1" applyBorder="1" applyAlignment="1">
      <alignment horizontal="center" vertical="top" wrapText="1"/>
    </xf>
    <xf numFmtId="0" fontId="9" fillId="0" borderId="1" xfId="2" applyFont="1" applyBorder="1" applyAlignment="1">
      <alignment horizontal="center" vertical="top" wrapText="1"/>
    </xf>
    <xf numFmtId="0" fontId="15" fillId="0" borderId="2" xfId="2" applyFont="1" applyBorder="1" applyAlignment="1">
      <alignment horizontal="center" vertical="top"/>
    </xf>
    <xf numFmtId="0" fontId="12" fillId="0" borderId="10" xfId="2" applyFont="1" applyBorder="1" applyAlignment="1">
      <alignment horizontal="right" vertical="top"/>
    </xf>
    <xf numFmtId="0" fontId="12" fillId="0" borderId="5" xfId="2" applyFont="1" applyBorder="1" applyAlignment="1">
      <alignment horizontal="right" vertical="top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/>
    </xf>
    <xf numFmtId="0" fontId="9" fillId="0" borderId="0" xfId="2" applyFont="1" applyFill="1" applyAlignment="1">
      <alignment horizontal="left" vertical="top"/>
    </xf>
    <xf numFmtId="0" fontId="9" fillId="0" borderId="0" xfId="2" applyFont="1" applyAlignment="1">
      <alignment horizontal="left" vertical="top"/>
    </xf>
    <xf numFmtId="0" fontId="9" fillId="0" borderId="5" xfId="2" applyFont="1" applyBorder="1" applyAlignment="1">
      <alignment horizontal="center" vertical="top"/>
    </xf>
    <xf numFmtId="0" fontId="9" fillId="0" borderId="5" xfId="2" applyFont="1" applyBorder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38" fillId="0" borderId="0" xfId="2" applyFont="1" applyFill="1" applyAlignment="1">
      <alignment horizontal="left" vertical="top" wrapText="1"/>
    </xf>
    <xf numFmtId="0" fontId="38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left" vertical="top" wrapText="1"/>
    </xf>
    <xf numFmtId="0" fontId="9" fillId="0" borderId="0" xfId="0" applyFont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</cellXfs>
  <cellStyles count="56">
    <cellStyle name="20% - Акцент1 2" xfId="4"/>
    <cellStyle name="20% - Акцент2 2" xfId="5"/>
    <cellStyle name="20% - Акцент3 2" xfId="6"/>
    <cellStyle name="20% - Акцент4 2" xfId="7"/>
    <cellStyle name="20% - Акцент5 2" xfId="8"/>
    <cellStyle name="20% - Акцент6 2" xfId="9"/>
    <cellStyle name="40% - Акцент1 2" xfId="10"/>
    <cellStyle name="40% - Акцент2 2" xfId="11"/>
    <cellStyle name="40% - Акцент3 2" xfId="12"/>
    <cellStyle name="40% - Акцент4 2" xfId="13"/>
    <cellStyle name="40% - Акцент5 2" xfId="14"/>
    <cellStyle name="40% - Акцент6 2" xfId="15"/>
    <cellStyle name="60% - Акцент1 2" xfId="16"/>
    <cellStyle name="60% - Акцент2 2" xfId="17"/>
    <cellStyle name="60% - Акцент3 2" xfId="18"/>
    <cellStyle name="60% - Акцент4 2" xfId="19"/>
    <cellStyle name="60% - Акцент5 2" xfId="20"/>
    <cellStyle name="60% - Акцент6 2" xfId="21"/>
    <cellStyle name="Акцент1 2" xfId="22"/>
    <cellStyle name="Акцент2 2" xfId="23"/>
    <cellStyle name="Акцент3 2" xfId="24"/>
    <cellStyle name="Акцент4 2" xfId="25"/>
    <cellStyle name="Акцент5 2" xfId="26"/>
    <cellStyle name="Акцент6 2" xfId="27"/>
    <cellStyle name="Ввод  2" xfId="28"/>
    <cellStyle name="Вывод 2" xfId="29"/>
    <cellStyle name="Вычисление 2" xfId="30"/>
    <cellStyle name="Гиперссылка 2" xfId="31"/>
    <cellStyle name="Заголовок 1 2" xfId="32"/>
    <cellStyle name="Заголовок 2 2" xfId="33"/>
    <cellStyle name="Заголовок 3 2" xfId="34"/>
    <cellStyle name="Заголовок 4 2" xfId="35"/>
    <cellStyle name="Итог 2" xfId="36"/>
    <cellStyle name="Контрольная ячейка 2" xfId="37"/>
    <cellStyle name="Название 2" xfId="38"/>
    <cellStyle name="Нейтральный 2" xfId="39"/>
    <cellStyle name="Обычный" xfId="0" builtinId="0"/>
    <cellStyle name="Обычный 2" xfId="1"/>
    <cellStyle name="Обычный 2 2" xfId="40"/>
    <cellStyle name="Обычный 3" xfId="41"/>
    <cellStyle name="Обычный 4" xfId="42"/>
    <cellStyle name="Обычный 5" xfId="43"/>
    <cellStyle name="Обычный 6" xfId="2"/>
    <cellStyle name="Обычный 7" xfId="54"/>
    <cellStyle name="Плохой 2" xfId="44"/>
    <cellStyle name="Пояснение 2" xfId="45"/>
    <cellStyle name="Примечание 2" xfId="46"/>
    <cellStyle name="Процентный 2" xfId="47"/>
    <cellStyle name="Связанная ячейка 2" xfId="48"/>
    <cellStyle name="Текст предупреждения 2" xfId="49"/>
    <cellStyle name="Финансовый" xfId="55" builtinId="3"/>
    <cellStyle name="Финансовый 2" xfId="50"/>
    <cellStyle name="Финансовый 2 2" xfId="3"/>
    <cellStyle name="Финансовый 3" xfId="51"/>
    <cellStyle name="Финансовый 3 2" xfId="52"/>
    <cellStyle name="Хороший 2" xfId="53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3499862666707357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3333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9</xdr:row>
      <xdr:rowOff>276224</xdr:rowOff>
    </xdr:from>
    <xdr:to>
      <xdr:col>5</xdr:col>
      <xdr:colOff>704850</xdr:colOff>
      <xdr:row>9</xdr:row>
      <xdr:rowOff>2013584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id="{8AB3A012-7C61-C543-97BA-7D3D36847688}"/>
                </a:ext>
              </a:extLst>
            </xdr:cNvPr>
            <xdr:cNvSpPr txBox="1"/>
          </xdr:nvSpPr>
          <xdr:spPr>
            <a:xfrm>
              <a:off x="3933825" y="4533899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xmlns:a14="http://schemas.microsoft.com/office/drawing/2010/main" id="{8AB3A012-7C61-C543-97BA-7D3D36847688}"/>
                </a:ext>
              </a:extLst>
            </xdr:cNvPr>
            <xdr:cNvSpPr txBox="1"/>
          </xdr:nvSpPr>
          <xdr:spPr>
            <a:xfrm>
              <a:off x="3933825" y="4533899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√((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∑2_(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▒〖〖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 −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〗)/(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𝑛−1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69850</xdr:colOff>
      <xdr:row>9</xdr:row>
      <xdr:rowOff>267758</xdr:rowOff>
    </xdr:from>
    <xdr:to>
      <xdr:col>2</xdr:col>
      <xdr:colOff>260350</xdr:colOff>
      <xdr:row>9</xdr:row>
      <xdr:rowOff>2005118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69850" y="4525433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xmlns:a14="http://schemas.microsoft.com/office/drawing/2010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69850" y="4525433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∑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318558</xdr:colOff>
      <xdr:row>9</xdr:row>
      <xdr:rowOff>247649</xdr:rowOff>
    </xdr:from>
    <xdr:to>
      <xdr:col>8</xdr:col>
      <xdr:colOff>801158</xdr:colOff>
      <xdr:row>9</xdr:row>
      <xdr:rowOff>1985009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id="{83BD8224-69C9-6141-96AB-27DD541F3620}"/>
                </a:ext>
              </a:extLst>
            </xdr:cNvPr>
            <xdr:cNvSpPr txBox="1"/>
          </xdr:nvSpPr>
          <xdr:spPr>
            <a:xfrm>
              <a:off x="7509933" y="4505324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xmlns:a14="http://schemas.microsoft.com/office/drawing/2010/main" id="{83BD8224-69C9-6141-96AB-27DD541F3620}"/>
                </a:ext>
              </a:extLst>
            </xdr:cNvPr>
            <xdr:cNvSpPr txBox="1"/>
          </xdr:nvSpPr>
          <xdr:spPr>
            <a:xfrm>
              <a:off x="7509933" y="4505324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/⟨</a:t>
              </a:r>
              <a:r>
                <a:rPr lang="ru-RU" sz="1200" b="0" i="0">
                  <a:latin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</a:rPr>
                <a:t>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en-GB" sz="1100" b="0" i="0">
                  <a:effectLst/>
                  <a:latin typeface="Cambria Math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9</xdr:row>
      <xdr:rowOff>276224</xdr:rowOff>
    </xdr:from>
    <xdr:to>
      <xdr:col>5</xdr:col>
      <xdr:colOff>704850</xdr:colOff>
      <xdr:row>9</xdr:row>
      <xdr:rowOff>2013584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id="{8AB3A012-7C61-C543-97BA-7D3D36847688}"/>
                </a:ext>
              </a:extLst>
            </xdr:cNvPr>
            <xdr:cNvSpPr txBox="1"/>
          </xdr:nvSpPr>
          <xdr:spPr>
            <a:xfrm>
              <a:off x="3931708" y="4530724"/>
              <a:ext cx="3207809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="" xmlns:a16="http://schemas.microsoft.com/office/drawing/2014/main" xmlns:a14="http://schemas.microsoft.com/office/drawing/2010/main" id="{8AB3A012-7C61-C543-97BA-7D3D36847688}"/>
                </a:ext>
              </a:extLst>
            </xdr:cNvPr>
            <xdr:cNvSpPr txBox="1"/>
          </xdr:nvSpPr>
          <xdr:spPr>
            <a:xfrm>
              <a:off x="3931708" y="4530724"/>
              <a:ext cx="3207809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√((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∑2_(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▒〖〖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 −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〗)/(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𝑛−1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69850</xdr:colOff>
      <xdr:row>9</xdr:row>
      <xdr:rowOff>267758</xdr:rowOff>
    </xdr:from>
    <xdr:to>
      <xdr:col>2</xdr:col>
      <xdr:colOff>260350</xdr:colOff>
      <xdr:row>9</xdr:row>
      <xdr:rowOff>2005118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69850" y="4522258"/>
              <a:ext cx="3217333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="" xmlns:a16="http://schemas.microsoft.com/office/drawing/2014/main" xmlns:a14="http://schemas.microsoft.com/office/drawing/2010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69850" y="4522258"/>
              <a:ext cx="3217333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∑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318558</xdr:colOff>
      <xdr:row>9</xdr:row>
      <xdr:rowOff>247649</xdr:rowOff>
    </xdr:from>
    <xdr:to>
      <xdr:col>8</xdr:col>
      <xdr:colOff>801158</xdr:colOff>
      <xdr:row>9</xdr:row>
      <xdr:rowOff>1985009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id="{83BD8224-69C9-6141-96AB-27DD541F3620}"/>
                </a:ext>
              </a:extLst>
            </xdr:cNvPr>
            <xdr:cNvSpPr txBox="1"/>
          </xdr:nvSpPr>
          <xdr:spPr>
            <a:xfrm>
              <a:off x="7504641" y="4502149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="" xmlns:a16="http://schemas.microsoft.com/office/drawing/2014/main" xmlns:a14="http://schemas.microsoft.com/office/drawing/2010/main" id="{83BD8224-69C9-6141-96AB-27DD541F3620}"/>
                </a:ext>
              </a:extLst>
            </xdr:cNvPr>
            <xdr:cNvSpPr txBox="1"/>
          </xdr:nvSpPr>
          <xdr:spPr>
            <a:xfrm>
              <a:off x="7504641" y="4502149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/⟨</a:t>
              </a:r>
              <a:r>
                <a:rPr lang="ru-RU" sz="1200" b="0" i="0">
                  <a:latin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</a:rPr>
                <a:t>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en-GB" sz="1100" b="0" i="0">
                  <a:effectLst/>
                  <a:latin typeface="Cambria Math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9</xdr:row>
      <xdr:rowOff>276224</xdr:rowOff>
    </xdr:from>
    <xdr:to>
      <xdr:col>5</xdr:col>
      <xdr:colOff>704850</xdr:colOff>
      <xdr:row>9</xdr:row>
      <xdr:rowOff>2013584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id="{8AB3A012-7C61-C543-97BA-7D3D36847688}"/>
                </a:ext>
              </a:extLst>
            </xdr:cNvPr>
            <xdr:cNvSpPr txBox="1"/>
          </xdr:nvSpPr>
          <xdr:spPr>
            <a:xfrm>
              <a:off x="3933825" y="4533899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="" xmlns:a16="http://schemas.microsoft.com/office/drawing/2014/main" xmlns:a14="http://schemas.microsoft.com/office/drawing/2010/main" id="{8AB3A012-7C61-C543-97BA-7D3D36847688}"/>
                </a:ext>
              </a:extLst>
            </xdr:cNvPr>
            <xdr:cNvSpPr txBox="1"/>
          </xdr:nvSpPr>
          <xdr:spPr>
            <a:xfrm>
              <a:off x="3933825" y="4533899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√((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∑2_(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▒〖〖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 −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〗)/(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𝑛−1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69850</xdr:colOff>
      <xdr:row>9</xdr:row>
      <xdr:rowOff>267758</xdr:rowOff>
    </xdr:from>
    <xdr:to>
      <xdr:col>2</xdr:col>
      <xdr:colOff>260350</xdr:colOff>
      <xdr:row>9</xdr:row>
      <xdr:rowOff>2005118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69850" y="4525433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="" xmlns:a16="http://schemas.microsoft.com/office/drawing/2014/main" xmlns:a14="http://schemas.microsoft.com/office/drawing/2010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69850" y="4525433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∑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318558</xdr:colOff>
      <xdr:row>9</xdr:row>
      <xdr:rowOff>247649</xdr:rowOff>
    </xdr:from>
    <xdr:to>
      <xdr:col>8</xdr:col>
      <xdr:colOff>801158</xdr:colOff>
      <xdr:row>9</xdr:row>
      <xdr:rowOff>1985009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id="{83BD8224-69C9-6141-96AB-27DD541F3620}"/>
                </a:ext>
              </a:extLst>
            </xdr:cNvPr>
            <xdr:cNvSpPr txBox="1"/>
          </xdr:nvSpPr>
          <xdr:spPr>
            <a:xfrm>
              <a:off x="7509933" y="4505324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="" xmlns:a16="http://schemas.microsoft.com/office/drawing/2014/main" xmlns:a14="http://schemas.microsoft.com/office/drawing/2010/main" id="{83BD8224-69C9-6141-96AB-27DD541F3620}"/>
                </a:ext>
              </a:extLst>
            </xdr:cNvPr>
            <xdr:cNvSpPr txBox="1"/>
          </xdr:nvSpPr>
          <xdr:spPr>
            <a:xfrm>
              <a:off x="7509933" y="4505324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/⟨</a:t>
              </a:r>
              <a:r>
                <a:rPr lang="ru-RU" sz="1200" b="0" i="0">
                  <a:latin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</a:rPr>
                <a:t>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en-GB" sz="1100" b="0" i="0">
                  <a:effectLst/>
                  <a:latin typeface="Cambria Math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9</xdr:row>
      <xdr:rowOff>276224</xdr:rowOff>
    </xdr:from>
    <xdr:to>
      <xdr:col>5</xdr:col>
      <xdr:colOff>704850</xdr:colOff>
      <xdr:row>9</xdr:row>
      <xdr:rowOff>2013584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id="{8AB3A012-7C61-C543-97BA-7D3D36847688}"/>
                </a:ext>
              </a:extLst>
            </xdr:cNvPr>
            <xdr:cNvSpPr txBox="1"/>
          </xdr:nvSpPr>
          <xdr:spPr>
            <a:xfrm>
              <a:off x="3933825" y="4533899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="" xmlns:a16="http://schemas.microsoft.com/office/drawing/2014/main" xmlns:a14="http://schemas.microsoft.com/office/drawing/2010/main" id="{8AB3A012-7C61-C543-97BA-7D3D36847688}"/>
                </a:ext>
              </a:extLst>
            </xdr:cNvPr>
            <xdr:cNvSpPr txBox="1"/>
          </xdr:nvSpPr>
          <xdr:spPr>
            <a:xfrm>
              <a:off x="3933825" y="4533899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√((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∑2_(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▒〖〖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 −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〗)/(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𝑛−1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69850</xdr:colOff>
      <xdr:row>9</xdr:row>
      <xdr:rowOff>267758</xdr:rowOff>
    </xdr:from>
    <xdr:to>
      <xdr:col>2</xdr:col>
      <xdr:colOff>260350</xdr:colOff>
      <xdr:row>9</xdr:row>
      <xdr:rowOff>2005118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69850" y="4525433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="" xmlns:a16="http://schemas.microsoft.com/office/drawing/2014/main" xmlns:a14="http://schemas.microsoft.com/office/drawing/2010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69850" y="4525433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∑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318558</xdr:colOff>
      <xdr:row>9</xdr:row>
      <xdr:rowOff>247649</xdr:rowOff>
    </xdr:from>
    <xdr:to>
      <xdr:col>8</xdr:col>
      <xdr:colOff>801158</xdr:colOff>
      <xdr:row>9</xdr:row>
      <xdr:rowOff>1985009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id="{83BD8224-69C9-6141-96AB-27DD541F3620}"/>
                </a:ext>
              </a:extLst>
            </xdr:cNvPr>
            <xdr:cNvSpPr txBox="1"/>
          </xdr:nvSpPr>
          <xdr:spPr>
            <a:xfrm>
              <a:off x="7509933" y="4505324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="" xmlns:a16="http://schemas.microsoft.com/office/drawing/2014/main" xmlns:a14="http://schemas.microsoft.com/office/drawing/2010/main" id="{83BD8224-69C9-6141-96AB-27DD541F3620}"/>
                </a:ext>
              </a:extLst>
            </xdr:cNvPr>
            <xdr:cNvSpPr txBox="1"/>
          </xdr:nvSpPr>
          <xdr:spPr>
            <a:xfrm>
              <a:off x="7509933" y="4505324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/⟨</a:t>
              </a:r>
              <a:r>
                <a:rPr lang="ru-RU" sz="1200" b="0" i="0">
                  <a:latin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</a:rPr>
                <a:t>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en-GB" sz="1100" b="0" i="0">
                  <a:effectLst/>
                  <a:latin typeface="Cambria Math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9</xdr:row>
      <xdr:rowOff>276224</xdr:rowOff>
    </xdr:from>
    <xdr:to>
      <xdr:col>5</xdr:col>
      <xdr:colOff>704850</xdr:colOff>
      <xdr:row>9</xdr:row>
      <xdr:rowOff>2013584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id="{8AB3A012-7C61-C543-97BA-7D3D36847688}"/>
                </a:ext>
              </a:extLst>
            </xdr:cNvPr>
            <xdr:cNvSpPr txBox="1"/>
          </xdr:nvSpPr>
          <xdr:spPr>
            <a:xfrm>
              <a:off x="3933825" y="4533899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="" xmlns:a16="http://schemas.microsoft.com/office/drawing/2014/main" xmlns:a14="http://schemas.microsoft.com/office/drawing/2010/main" id="{8AB3A012-7C61-C543-97BA-7D3D36847688}"/>
                </a:ext>
              </a:extLst>
            </xdr:cNvPr>
            <xdr:cNvSpPr txBox="1"/>
          </xdr:nvSpPr>
          <xdr:spPr>
            <a:xfrm>
              <a:off x="3933825" y="4533899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√((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∑2_(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▒〖〖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 −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〗)/(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𝑛−1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69850</xdr:colOff>
      <xdr:row>9</xdr:row>
      <xdr:rowOff>267758</xdr:rowOff>
    </xdr:from>
    <xdr:to>
      <xdr:col>2</xdr:col>
      <xdr:colOff>260350</xdr:colOff>
      <xdr:row>9</xdr:row>
      <xdr:rowOff>2005118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69850" y="4525433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="" xmlns:a16="http://schemas.microsoft.com/office/drawing/2014/main" xmlns:a14="http://schemas.microsoft.com/office/drawing/2010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69850" y="4525433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∑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318558</xdr:colOff>
      <xdr:row>9</xdr:row>
      <xdr:rowOff>247649</xdr:rowOff>
    </xdr:from>
    <xdr:to>
      <xdr:col>8</xdr:col>
      <xdr:colOff>801158</xdr:colOff>
      <xdr:row>9</xdr:row>
      <xdr:rowOff>1985009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id="{83BD8224-69C9-6141-96AB-27DD541F3620}"/>
                </a:ext>
              </a:extLst>
            </xdr:cNvPr>
            <xdr:cNvSpPr txBox="1"/>
          </xdr:nvSpPr>
          <xdr:spPr>
            <a:xfrm>
              <a:off x="7509933" y="4505324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="" xmlns:a16="http://schemas.microsoft.com/office/drawing/2014/main" xmlns:a14="http://schemas.microsoft.com/office/drawing/2010/main" id="{83BD8224-69C9-6141-96AB-27DD541F3620}"/>
                </a:ext>
              </a:extLst>
            </xdr:cNvPr>
            <xdr:cNvSpPr txBox="1"/>
          </xdr:nvSpPr>
          <xdr:spPr>
            <a:xfrm>
              <a:off x="7509933" y="4505324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/⟨</a:t>
              </a:r>
              <a:r>
                <a:rPr lang="ru-RU" sz="1200" b="0" i="0">
                  <a:latin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</a:rPr>
                <a:t>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en-GB" sz="1100" b="0" i="0">
                  <a:effectLst/>
                  <a:latin typeface="Cambria Math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Q63"/>
  <sheetViews>
    <sheetView tabSelected="1" topLeftCell="A11" zoomScale="90" zoomScaleNormal="90" workbookViewId="0">
      <selection activeCell="H27" sqref="H27"/>
    </sheetView>
  </sheetViews>
  <sheetFormatPr defaultColWidth="12.42578125" defaultRowHeight="15.75" x14ac:dyDescent="0.25"/>
  <cols>
    <col min="1" max="1" width="4.42578125" style="3" customWidth="1"/>
    <col min="2" max="2" width="41" style="2" customWidth="1"/>
    <col min="3" max="4" width="18.140625" style="2" customWidth="1"/>
    <col min="5" max="5" width="14.85546875" style="2" customWidth="1"/>
    <col min="6" max="6" width="11.28515625" style="2" customWidth="1"/>
    <col min="7" max="7" width="21" style="2" customWidth="1"/>
    <col min="8" max="8" width="20" style="2" customWidth="1"/>
    <col min="9" max="9" width="20.42578125" style="2" customWidth="1"/>
    <col min="10" max="10" width="15.85546875" style="2" customWidth="1"/>
    <col min="11" max="11" width="22.7109375" style="2" customWidth="1"/>
    <col min="12" max="14" width="18.140625" style="2" customWidth="1"/>
    <col min="15" max="15" width="21.5703125" style="2" customWidth="1"/>
    <col min="16" max="16" width="12.42578125" style="77"/>
    <col min="17" max="16384" width="12.42578125" style="2"/>
  </cols>
  <sheetData>
    <row r="1" spans="1:17" s="1" customFormat="1" ht="49.5" customHeight="1" x14ac:dyDescent="0.25">
      <c r="J1" s="46"/>
      <c r="K1" s="46"/>
      <c r="L1" s="46"/>
      <c r="M1" s="46"/>
      <c r="N1" s="46"/>
      <c r="O1" s="46"/>
      <c r="P1" s="75"/>
      <c r="Q1" s="30"/>
    </row>
    <row r="2" spans="1:17" s="1" customFormat="1" ht="49.5" customHeight="1" x14ac:dyDescent="0.25">
      <c r="J2" s="46"/>
      <c r="K2" s="46"/>
      <c r="L2" s="46"/>
      <c r="M2" s="46"/>
      <c r="N2" s="46"/>
      <c r="O2" s="46"/>
      <c r="P2" s="76"/>
      <c r="Q2" s="31"/>
    </row>
    <row r="3" spans="1:17" s="5" customFormat="1" ht="52.5" customHeight="1" x14ac:dyDescent="0.25">
      <c r="A3" s="47" t="s">
        <v>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77"/>
      <c r="Q3" s="2"/>
    </row>
    <row r="4" spans="1:17" ht="39.950000000000003" customHeight="1" x14ac:dyDescent="0.25"/>
    <row r="5" spans="1:17" s="28" customFormat="1" ht="20.100000000000001" customHeight="1" x14ac:dyDescent="0.25">
      <c r="A5" s="48" t="s">
        <v>5</v>
      </c>
      <c r="B5" s="48"/>
      <c r="C5" s="78" t="s">
        <v>65</v>
      </c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7"/>
      <c r="Q5" s="2"/>
    </row>
    <row r="6" spans="1:17" ht="9.9499999999999993" customHeight="1" x14ac:dyDescent="0.25">
      <c r="A6" s="4"/>
      <c r="B6" s="4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</row>
    <row r="7" spans="1:17" ht="69.95" customHeight="1" x14ac:dyDescent="0.25">
      <c r="A7" s="45" t="s">
        <v>6</v>
      </c>
      <c r="B7" s="45"/>
      <c r="C7" s="80" t="s">
        <v>68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17" ht="20.100000000000001" customHeight="1" x14ac:dyDescent="0.25"/>
    <row r="9" spans="1:17" s="5" customFormat="1" ht="25.5" x14ac:dyDescent="0.25">
      <c r="A9" s="49" t="s">
        <v>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81"/>
    </row>
    <row r="10" spans="1:17" s="5" customFormat="1" ht="159.94999999999999" customHeight="1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81"/>
    </row>
    <row r="11" spans="1:17" ht="20.100000000000001" customHeight="1" x14ac:dyDescent="0.25"/>
    <row r="12" spans="1:17" ht="5.0999999999999996" customHeight="1" x14ac:dyDescent="0.25">
      <c r="A12" s="6"/>
      <c r="B12" s="7"/>
      <c r="C12" s="38"/>
      <c r="D12" s="8"/>
      <c r="E12" s="8"/>
      <c r="F12" s="8"/>
      <c r="G12" s="7"/>
      <c r="H12" s="9"/>
      <c r="I12" s="9"/>
      <c r="J12" s="9"/>
      <c r="K12" s="8"/>
      <c r="L12" s="8"/>
      <c r="M12" s="8"/>
      <c r="N12" s="8"/>
      <c r="O12" s="8"/>
    </row>
    <row r="13" spans="1:17" ht="20.100000000000001" customHeight="1" x14ac:dyDescent="0.25">
      <c r="A13" s="51" t="s">
        <v>0</v>
      </c>
      <c r="B13" s="53" t="s">
        <v>8</v>
      </c>
      <c r="C13" s="55"/>
      <c r="D13" s="57" t="s">
        <v>9</v>
      </c>
      <c r="E13" s="59" t="s">
        <v>10</v>
      </c>
      <c r="F13" s="51" t="s">
        <v>1</v>
      </c>
      <c r="G13" s="61" t="s">
        <v>11</v>
      </c>
      <c r="H13" s="62"/>
      <c r="I13" s="62"/>
      <c r="J13" s="63"/>
      <c r="K13" s="64" t="s">
        <v>25</v>
      </c>
      <c r="L13" s="64" t="s">
        <v>12</v>
      </c>
      <c r="M13" s="64" t="s">
        <v>13</v>
      </c>
      <c r="N13" s="64" t="s">
        <v>24</v>
      </c>
      <c r="O13" s="64" t="s">
        <v>14</v>
      </c>
    </row>
    <row r="14" spans="1:17" ht="71.25" customHeight="1" x14ac:dyDescent="0.25">
      <c r="A14" s="52"/>
      <c r="B14" s="54"/>
      <c r="C14" s="56"/>
      <c r="D14" s="58"/>
      <c r="E14" s="60"/>
      <c r="F14" s="52"/>
      <c r="G14" s="37" t="s">
        <v>62</v>
      </c>
      <c r="H14" s="37" t="s">
        <v>63</v>
      </c>
      <c r="I14" s="37" t="s">
        <v>64</v>
      </c>
      <c r="J14" s="10" t="s">
        <v>15</v>
      </c>
      <c r="K14" s="65"/>
      <c r="L14" s="65"/>
      <c r="M14" s="65"/>
      <c r="N14" s="65"/>
      <c r="O14" s="52"/>
    </row>
    <row r="15" spans="1:17" ht="57.75" customHeight="1" x14ac:dyDescent="0.25">
      <c r="A15" s="32">
        <v>1</v>
      </c>
      <c r="B15" s="83" t="s">
        <v>26</v>
      </c>
      <c r="C15" s="39"/>
      <c r="D15" s="36" t="s">
        <v>60</v>
      </c>
      <c r="E15" s="34" t="s">
        <v>66</v>
      </c>
      <c r="F15" s="34">
        <v>1</v>
      </c>
      <c r="G15" s="11">
        <f>SUMPRODUCT('НМЦК заправка'!$F$15:$F$23,'НМЦК заправка'!G15:G23)</f>
        <v>89730</v>
      </c>
      <c r="H15" s="11">
        <f>SUMPRODUCT('НМЦК заправка'!$F$15:$F$23,'НМЦК заправка'!H15:H23)</f>
        <v>88959</v>
      </c>
      <c r="I15" s="11">
        <f>SUMPRODUCT('НМЦК заправка'!$F$15:$F$23,'НМЦК заправка'!I15:I23)</f>
        <v>87600</v>
      </c>
      <c r="J15" s="24">
        <v>3</v>
      </c>
      <c r="K15" s="26">
        <f>SQRT(((SUM((POWER(G15-M15,2)),(POWER(H15-M15,2)),(POWER(I15-M15,2)))/(J15-1))))</f>
        <v>1078.4419316773619</v>
      </c>
      <c r="L15" s="27">
        <f t="shared" ref="L15:L18" si="0">(K15*100)/M15</f>
        <v>1.214967871384881</v>
      </c>
      <c r="M15" s="25">
        <f>(G15+H15+I15)/3</f>
        <v>88763</v>
      </c>
      <c r="N15" s="25">
        <f>'НМЦК заправка'!J26</f>
        <v>87532</v>
      </c>
      <c r="O15" s="11">
        <f>F15*N15</f>
        <v>87532</v>
      </c>
    </row>
    <row r="16" spans="1:17" ht="57.75" customHeight="1" x14ac:dyDescent="0.25">
      <c r="A16" s="32">
        <v>2</v>
      </c>
      <c r="B16" s="84" t="s">
        <v>27</v>
      </c>
      <c r="C16" s="39"/>
      <c r="D16" s="36" t="s">
        <v>60</v>
      </c>
      <c r="E16" s="34" t="s">
        <v>66</v>
      </c>
      <c r="F16" s="34">
        <v>1</v>
      </c>
      <c r="G16" s="11">
        <f>SUMPRODUCT('НМЦК восстановление'!$F$15:$F$23,'НМЦК восстановление'!G15:G23)</f>
        <v>38170</v>
      </c>
      <c r="H16" s="11">
        <f>SUMPRODUCT('НМЦК восстановление'!$F$15:$F$23,'НМЦК восстановление'!H15:H23)</f>
        <v>37450</v>
      </c>
      <c r="I16" s="11">
        <f>SUMPRODUCT('НМЦК восстановление'!$F$15:$F$23,'НМЦК восстановление'!I15:I23)</f>
        <v>37952</v>
      </c>
      <c r="J16" s="24">
        <v>3</v>
      </c>
      <c r="K16" s="26">
        <f>SQRT(((SUM((POWER(G16-M16,2)),(POWER(H16-M16,2)),(POWER(I16-M16,2)))/(J16-1))))</f>
        <v>369.21718992123505</v>
      </c>
      <c r="L16" s="27">
        <f t="shared" si="0"/>
        <v>0.97528578325969872</v>
      </c>
      <c r="M16" s="25">
        <f>(G16+H16+I16)/3</f>
        <v>37857.333333333336</v>
      </c>
      <c r="N16" s="25">
        <f>'НМЦК восстановление'!J26</f>
        <v>37320</v>
      </c>
      <c r="O16" s="11">
        <f>F16*N16</f>
        <v>37320</v>
      </c>
    </row>
    <row r="17" spans="1:17" ht="57.75" customHeight="1" x14ac:dyDescent="0.25">
      <c r="A17" s="32">
        <v>3</v>
      </c>
      <c r="B17" s="84" t="s">
        <v>48</v>
      </c>
      <c r="C17" s="39"/>
      <c r="D17" s="36" t="s">
        <v>61</v>
      </c>
      <c r="E17" s="34" t="s">
        <v>66</v>
      </c>
      <c r="F17" s="34">
        <v>1</v>
      </c>
      <c r="G17" s="11">
        <f>SUMPRODUCT('НМЦК ремонт'!$F$15:$F$17,'НМЦК ремонт'!G15:G17)</f>
        <v>40069</v>
      </c>
      <c r="H17" s="11">
        <f>SUMPRODUCT('НМЦК ремонт'!$F$15:$F$17,'НМЦК ремонт'!H15:H17)</f>
        <v>39909</v>
      </c>
      <c r="I17" s="11">
        <f>SUMPRODUCT('НМЦК ремонт'!$F$15:$F$17,'НМЦК ремонт'!I15:I17)</f>
        <v>39749</v>
      </c>
      <c r="J17" s="24">
        <v>3</v>
      </c>
      <c r="K17" s="26">
        <f>SQRT(((SUM((POWER(G17-M17,2)),(POWER(H17-M17,2)),(POWER(I17-M17,2)))/(J17-1))))</f>
        <v>160</v>
      </c>
      <c r="L17" s="27">
        <f t="shared" si="0"/>
        <v>0.40091207497055803</v>
      </c>
      <c r="M17" s="25">
        <f>(G17+H17+I17)/3</f>
        <v>39909</v>
      </c>
      <c r="N17" s="25">
        <f>'НМЦК ремонт'!J20</f>
        <v>39749</v>
      </c>
      <c r="O17" s="11">
        <f>F17*N17</f>
        <v>39749</v>
      </c>
    </row>
    <row r="18" spans="1:17" ht="57.75" customHeight="1" x14ac:dyDescent="0.25">
      <c r="A18" s="32">
        <v>4</v>
      </c>
      <c r="B18" s="84" t="s">
        <v>49</v>
      </c>
      <c r="C18" s="39"/>
      <c r="D18" s="36" t="s">
        <v>61</v>
      </c>
      <c r="E18" s="34" t="s">
        <v>66</v>
      </c>
      <c r="F18" s="34">
        <v>1</v>
      </c>
      <c r="G18" s="11">
        <f>SUMPRODUCT('НМЦК профилактика'!$F$15:$F$23,'НМЦК профилактика'!G15:G23)</f>
        <v>33770</v>
      </c>
      <c r="H18" s="11">
        <f>SUMPRODUCT('НМЦК профилактика'!$F$15:$F$23,'НМЦК профилактика'!H15:H23)</f>
        <v>33370</v>
      </c>
      <c r="I18" s="11">
        <f>SUMPRODUCT('НМЦК профилактика'!$F$15:$F$23,'НМЦК профилактика'!I15:I23)</f>
        <v>33256</v>
      </c>
      <c r="J18" s="24">
        <v>3</v>
      </c>
      <c r="K18" s="26">
        <f>SQRT(((SUM((POWER(G18-M18,2)),(POWER(H18-M18,2)),(POWER(I18-M18,2)))/(J18-1))))</f>
        <v>269.93579483524104</v>
      </c>
      <c r="L18" s="27">
        <f t="shared" si="0"/>
        <v>0.80661319624857863</v>
      </c>
      <c r="M18" s="25">
        <f>(G18+H18+I18)/3</f>
        <v>33465.333333333336</v>
      </c>
      <c r="N18" s="25">
        <f>'НМЦК профилактика'!J26</f>
        <v>33004</v>
      </c>
      <c r="O18" s="11">
        <f>F18*N18</f>
        <v>33004</v>
      </c>
    </row>
    <row r="19" spans="1:17" ht="26.25" customHeight="1" x14ac:dyDescent="0.25">
      <c r="A19" s="12"/>
      <c r="B19" s="9"/>
      <c r="C19" s="9"/>
      <c r="D19" s="9"/>
      <c r="E19" s="9"/>
      <c r="F19" s="13" t="s">
        <v>16</v>
      </c>
      <c r="G19" s="11">
        <f>SUM(G15:G18)</f>
        <v>201739</v>
      </c>
      <c r="H19" s="11">
        <f>SUM(H15:H18)</f>
        <v>199688</v>
      </c>
      <c r="I19" s="11">
        <f>SUM(I15:I18)</f>
        <v>198557</v>
      </c>
      <c r="J19" s="9"/>
      <c r="K19" s="9" t="s">
        <v>17</v>
      </c>
      <c r="L19" s="9"/>
      <c r="M19" s="9"/>
      <c r="N19" s="14" t="s">
        <v>16</v>
      </c>
      <c r="O19" s="11">
        <f>SUM(O15:O18)</f>
        <v>197605</v>
      </c>
      <c r="P19" s="40">
        <f>J21-'НМЦК заправка'!J26-'НМЦК восстановление'!J26-'НМЦК ремонт'!J20-'НМЦК профилактика'!J26</f>
        <v>0</v>
      </c>
    </row>
    <row r="20" spans="1:17" x14ac:dyDescent="0.25">
      <c r="A20" s="44"/>
      <c r="K20" s="2" t="s">
        <v>17</v>
      </c>
      <c r="M20" s="15"/>
      <c r="N20" s="15"/>
      <c r="O20" s="16"/>
      <c r="P20" s="3"/>
    </row>
    <row r="21" spans="1:17" s="3" customFormat="1" ht="39.950000000000003" customHeight="1" x14ac:dyDescent="0.25">
      <c r="A21" s="67" t="s">
        <v>18</v>
      </c>
      <c r="B21" s="68"/>
      <c r="C21" s="68"/>
      <c r="D21" s="68"/>
      <c r="E21" s="68"/>
      <c r="F21" s="68"/>
      <c r="G21" s="68"/>
      <c r="H21" s="68"/>
      <c r="I21" s="68"/>
      <c r="J21" s="17">
        <f>O19</f>
        <v>197605</v>
      </c>
      <c r="K21" s="18" t="s">
        <v>2</v>
      </c>
      <c r="L21" s="19"/>
      <c r="M21" s="19"/>
      <c r="N21" s="19"/>
      <c r="O21" s="20"/>
      <c r="Q21" s="2"/>
    </row>
    <row r="22" spans="1:17" s="5" customFormat="1" ht="33.75" customHeight="1" x14ac:dyDescent="0.25">
      <c r="A22" s="69" t="s">
        <v>23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3"/>
      <c r="Q22" s="2"/>
    </row>
    <row r="23" spans="1:17" ht="15" customHeight="1" x14ac:dyDescent="0.25">
      <c r="A23" s="71" t="s">
        <v>69</v>
      </c>
      <c r="B23" s="71"/>
      <c r="C23" s="71"/>
      <c r="D23" s="7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Q23" s="3"/>
    </row>
    <row r="24" spans="1:17" ht="39.75" customHeight="1" x14ac:dyDescent="0.25">
      <c r="O24" s="23"/>
    </row>
    <row r="25" spans="1:17" ht="15" customHeight="1" x14ac:dyDescent="0.25">
      <c r="A25" s="72" t="s">
        <v>19</v>
      </c>
      <c r="B25" s="72"/>
      <c r="C25" s="72"/>
      <c r="O25" s="23"/>
    </row>
    <row r="26" spans="1:17" ht="24.95" customHeight="1" x14ac:dyDescent="0.25">
      <c r="A26" s="73" t="s">
        <v>3</v>
      </c>
      <c r="B26" s="73"/>
      <c r="C26" s="73"/>
      <c r="D26" s="73"/>
      <c r="O26" s="22"/>
    </row>
    <row r="27" spans="1:17" ht="15" customHeight="1" x14ac:dyDescent="0.25">
      <c r="A27" s="66" t="s">
        <v>20</v>
      </c>
      <c r="B27" s="66"/>
      <c r="C27" s="66"/>
      <c r="D27" s="66"/>
    </row>
    <row r="28" spans="1:17" ht="20.100000000000001" customHeight="1" x14ac:dyDescent="0.25">
      <c r="A28" s="74" t="s">
        <v>22</v>
      </c>
      <c r="B28" s="74"/>
      <c r="C28" s="74"/>
      <c r="D28" s="74"/>
      <c r="G28" s="22"/>
      <c r="H28" s="21"/>
    </row>
    <row r="29" spans="1:17" ht="15" customHeight="1" x14ac:dyDescent="0.25">
      <c r="A29" s="66" t="s">
        <v>21</v>
      </c>
      <c r="B29" s="66"/>
      <c r="C29" s="66"/>
      <c r="D29" s="66"/>
    </row>
    <row r="33" spans="1:1" ht="15.75" customHeight="1" x14ac:dyDescent="0.25"/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</sheetData>
  <autoFilter ref="A14:Q14"/>
  <mergeCells count="29">
    <mergeCell ref="A29:D29"/>
    <mergeCell ref="L13:L14"/>
    <mergeCell ref="M13:M14"/>
    <mergeCell ref="N13:N14"/>
    <mergeCell ref="O13:O14"/>
    <mergeCell ref="A21:I21"/>
    <mergeCell ref="A22:O22"/>
    <mergeCell ref="A23:D23"/>
    <mergeCell ref="A25:C25"/>
    <mergeCell ref="A26:D26"/>
    <mergeCell ref="A27:D27"/>
    <mergeCell ref="A28:D28"/>
    <mergeCell ref="A9:O9"/>
    <mergeCell ref="A10:O10"/>
    <mergeCell ref="A13:A14"/>
    <mergeCell ref="B13:B14"/>
    <mergeCell ref="C13:C14"/>
    <mergeCell ref="D13:D14"/>
    <mergeCell ref="E13:E14"/>
    <mergeCell ref="F13:F14"/>
    <mergeCell ref="G13:J13"/>
    <mergeCell ref="K13:K14"/>
    <mergeCell ref="A7:B7"/>
    <mergeCell ref="C7:O7"/>
    <mergeCell ref="J1:O1"/>
    <mergeCell ref="J2:O2"/>
    <mergeCell ref="A3:O3"/>
    <mergeCell ref="A5:B5"/>
    <mergeCell ref="C5:O5"/>
  </mergeCells>
  <conditionalFormatting sqref="L15:L18">
    <cfRule type="cellIs" dxfId="10" priority="1" operator="greaterThan">
      <formula>33</formula>
    </cfRule>
    <cfRule type="cellIs" dxfId="9" priority="2" operator="equal">
      <formula>33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9" scale="48" fitToHeight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Q71"/>
  <sheetViews>
    <sheetView topLeftCell="A11" zoomScale="90" zoomScaleNormal="90" workbookViewId="0">
      <selection activeCell="I31" sqref="I31"/>
    </sheetView>
  </sheetViews>
  <sheetFormatPr defaultColWidth="12.42578125" defaultRowHeight="15.75" x14ac:dyDescent="0.25"/>
  <cols>
    <col min="1" max="1" width="4.42578125" style="3" customWidth="1"/>
    <col min="2" max="2" width="41" style="2" customWidth="1"/>
    <col min="3" max="4" width="18.140625" style="2" customWidth="1"/>
    <col min="5" max="5" width="14.85546875" style="2" customWidth="1"/>
    <col min="6" max="6" width="11.28515625" style="2" customWidth="1"/>
    <col min="7" max="7" width="21" style="2" customWidth="1"/>
    <col min="8" max="8" width="20" style="2" customWidth="1"/>
    <col min="9" max="9" width="20.42578125" style="2" customWidth="1"/>
    <col min="10" max="10" width="15.85546875" style="2" customWidth="1"/>
    <col min="11" max="11" width="22.7109375" style="2" customWidth="1"/>
    <col min="12" max="14" width="18.140625" style="2" customWidth="1"/>
    <col min="15" max="15" width="21.5703125" style="2" customWidth="1"/>
    <col min="16" max="16" width="12.42578125" style="77"/>
    <col min="17" max="16384" width="12.42578125" style="2"/>
  </cols>
  <sheetData>
    <row r="1" spans="1:17" s="1" customFormat="1" ht="49.5" customHeight="1" x14ac:dyDescent="0.25">
      <c r="J1" s="46"/>
      <c r="K1" s="46"/>
      <c r="L1" s="46"/>
      <c r="M1" s="46"/>
      <c r="N1" s="46"/>
      <c r="O1" s="46"/>
      <c r="P1" s="75"/>
      <c r="Q1" s="30"/>
    </row>
    <row r="2" spans="1:17" s="1" customFormat="1" ht="49.5" customHeight="1" x14ac:dyDescent="0.25">
      <c r="J2" s="46"/>
      <c r="K2" s="46"/>
      <c r="L2" s="46"/>
      <c r="M2" s="46"/>
      <c r="N2" s="46"/>
      <c r="O2" s="46"/>
      <c r="P2" s="76"/>
      <c r="Q2" s="31"/>
    </row>
    <row r="3" spans="1:17" s="5" customFormat="1" ht="52.5" customHeight="1" x14ac:dyDescent="0.25">
      <c r="A3" s="47" t="s">
        <v>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77"/>
      <c r="Q3" s="2"/>
    </row>
    <row r="4" spans="1:17" ht="39.950000000000003" customHeight="1" x14ac:dyDescent="0.25"/>
    <row r="5" spans="1:17" s="28" customFormat="1" ht="20.100000000000001" customHeight="1" x14ac:dyDescent="0.25">
      <c r="A5" s="48" t="s">
        <v>5</v>
      </c>
      <c r="B5" s="48"/>
      <c r="C5" s="78" t="s">
        <v>26</v>
      </c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7"/>
      <c r="Q5" s="2"/>
    </row>
    <row r="6" spans="1:17" ht="9.9499999999999993" customHeight="1" x14ac:dyDescent="0.25">
      <c r="A6" s="4"/>
      <c r="B6" s="4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</row>
    <row r="7" spans="1:17" ht="69.95" customHeight="1" x14ac:dyDescent="0.25">
      <c r="A7" s="45" t="s">
        <v>6</v>
      </c>
      <c r="B7" s="45"/>
      <c r="C7" s="80" t="s">
        <v>68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17" ht="20.100000000000001" customHeight="1" x14ac:dyDescent="0.25"/>
    <row r="9" spans="1:17" s="5" customFormat="1" ht="25.5" x14ac:dyDescent="0.25">
      <c r="A9" s="49" t="s">
        <v>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81"/>
    </row>
    <row r="10" spans="1:17" s="5" customFormat="1" ht="159.94999999999999" customHeight="1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81"/>
    </row>
    <row r="11" spans="1:17" ht="20.100000000000001" customHeight="1" x14ac:dyDescent="0.25"/>
    <row r="12" spans="1:17" ht="5.0999999999999996" customHeight="1" x14ac:dyDescent="0.25">
      <c r="A12" s="6"/>
      <c r="B12" s="7"/>
      <c r="C12" s="8"/>
      <c r="D12" s="8"/>
      <c r="E12" s="8"/>
      <c r="F12" s="8"/>
      <c r="G12" s="7"/>
      <c r="H12" s="9"/>
      <c r="I12" s="9"/>
      <c r="J12" s="9"/>
      <c r="K12" s="8"/>
      <c r="L12" s="8"/>
      <c r="M12" s="8"/>
      <c r="N12" s="8"/>
      <c r="O12" s="8"/>
    </row>
    <row r="13" spans="1:17" ht="20.100000000000001" customHeight="1" x14ac:dyDescent="0.25">
      <c r="A13" s="51" t="s">
        <v>0</v>
      </c>
      <c r="B13" s="53" t="s">
        <v>8</v>
      </c>
      <c r="C13" s="51" t="s">
        <v>37</v>
      </c>
      <c r="D13" s="57" t="s">
        <v>9</v>
      </c>
      <c r="E13" s="59" t="s">
        <v>10</v>
      </c>
      <c r="F13" s="51" t="s">
        <v>1</v>
      </c>
      <c r="G13" s="61" t="s">
        <v>11</v>
      </c>
      <c r="H13" s="62"/>
      <c r="I13" s="62"/>
      <c r="J13" s="63"/>
      <c r="K13" s="64" t="s">
        <v>25</v>
      </c>
      <c r="L13" s="64" t="s">
        <v>12</v>
      </c>
      <c r="M13" s="64" t="s">
        <v>13</v>
      </c>
      <c r="N13" s="64" t="s">
        <v>24</v>
      </c>
      <c r="O13" s="64" t="s">
        <v>14</v>
      </c>
    </row>
    <row r="14" spans="1:17" ht="71.25" customHeight="1" x14ac:dyDescent="0.25">
      <c r="A14" s="52"/>
      <c r="B14" s="54"/>
      <c r="C14" s="52"/>
      <c r="D14" s="58"/>
      <c r="E14" s="60"/>
      <c r="F14" s="52"/>
      <c r="G14" s="37" t="s">
        <v>62</v>
      </c>
      <c r="H14" s="37" t="s">
        <v>63</v>
      </c>
      <c r="I14" s="37" t="s">
        <v>64</v>
      </c>
      <c r="J14" s="10" t="s">
        <v>15</v>
      </c>
      <c r="K14" s="65"/>
      <c r="L14" s="65"/>
      <c r="M14" s="65"/>
      <c r="N14" s="65"/>
      <c r="O14" s="52"/>
    </row>
    <row r="15" spans="1:17" ht="31.5" x14ac:dyDescent="0.25">
      <c r="A15" s="32">
        <v>1</v>
      </c>
      <c r="B15" s="35" t="s">
        <v>28</v>
      </c>
      <c r="C15" s="29" t="s">
        <v>38</v>
      </c>
      <c r="D15" s="36" t="s">
        <v>60</v>
      </c>
      <c r="E15" s="34" t="s">
        <v>47</v>
      </c>
      <c r="F15" s="24">
        <v>17</v>
      </c>
      <c r="G15" s="11">
        <v>1120</v>
      </c>
      <c r="H15" s="33">
        <v>1100</v>
      </c>
      <c r="I15" s="11">
        <v>1104</v>
      </c>
      <c r="J15" s="24">
        <v>3</v>
      </c>
      <c r="K15" s="26">
        <f t="shared" ref="K15:K23" si="0">SQRT(((SUM((POWER(G15-M15,2)),(POWER(H15-M15,2)),(POWER(I15-M15,2)))/(J15-1))))</f>
        <v>10.583005244258363</v>
      </c>
      <c r="L15" s="27">
        <f t="shared" ref="L15" si="1">(K15*100)/M15</f>
        <v>0.95514487764064648</v>
      </c>
      <c r="M15" s="25">
        <f t="shared" ref="M15:M23" si="2">(G15+H15+I15)/3</f>
        <v>1108</v>
      </c>
      <c r="N15" s="25">
        <f t="shared" ref="N15:N23" si="3">MIN(G15:I15)</f>
        <v>1100</v>
      </c>
      <c r="O15" s="11">
        <f t="shared" ref="O15:O23" si="4">F15*N15</f>
        <v>18700</v>
      </c>
    </row>
    <row r="16" spans="1:17" ht="21" customHeight="1" x14ac:dyDescent="0.25">
      <c r="A16" s="32">
        <v>2</v>
      </c>
      <c r="B16" s="82" t="s">
        <v>29</v>
      </c>
      <c r="C16" s="29" t="s">
        <v>39</v>
      </c>
      <c r="D16" s="36" t="s">
        <v>60</v>
      </c>
      <c r="E16" s="34" t="s">
        <v>47</v>
      </c>
      <c r="F16" s="24">
        <v>13</v>
      </c>
      <c r="G16" s="11">
        <v>730</v>
      </c>
      <c r="H16" s="33">
        <v>750</v>
      </c>
      <c r="I16" s="11">
        <v>720</v>
      </c>
      <c r="J16" s="24">
        <v>3</v>
      </c>
      <c r="K16" s="26">
        <f t="shared" si="0"/>
        <v>15.275252316519467</v>
      </c>
      <c r="L16" s="27">
        <f t="shared" ref="L16:L23" si="5">(K16*100)/M16</f>
        <v>2.0829889522526543</v>
      </c>
      <c r="M16" s="25">
        <f t="shared" si="2"/>
        <v>733.33333333333337</v>
      </c>
      <c r="N16" s="25">
        <f t="shared" si="3"/>
        <v>720</v>
      </c>
      <c r="O16" s="11">
        <f t="shared" si="4"/>
        <v>9360</v>
      </c>
    </row>
    <row r="17" spans="1:17" ht="31.5" x14ac:dyDescent="0.25">
      <c r="A17" s="32">
        <v>3</v>
      </c>
      <c r="B17" s="82" t="s">
        <v>30</v>
      </c>
      <c r="C17" s="29" t="s">
        <v>40</v>
      </c>
      <c r="D17" s="36" t="s">
        <v>60</v>
      </c>
      <c r="E17" s="34" t="s">
        <v>47</v>
      </c>
      <c r="F17" s="24">
        <v>20</v>
      </c>
      <c r="G17" s="11">
        <v>800</v>
      </c>
      <c r="H17" s="33">
        <v>790</v>
      </c>
      <c r="I17" s="11">
        <v>760</v>
      </c>
      <c r="J17" s="24">
        <v>3</v>
      </c>
      <c r="K17" s="26">
        <f t="shared" si="0"/>
        <v>20.816659994661325</v>
      </c>
      <c r="L17" s="27">
        <f t="shared" si="5"/>
        <v>2.6574459567652755</v>
      </c>
      <c r="M17" s="25">
        <f t="shared" si="2"/>
        <v>783.33333333333337</v>
      </c>
      <c r="N17" s="25">
        <f t="shared" si="3"/>
        <v>760</v>
      </c>
      <c r="O17" s="11">
        <f t="shared" si="4"/>
        <v>15200</v>
      </c>
    </row>
    <row r="18" spans="1:17" ht="78.75" x14ac:dyDescent="0.25">
      <c r="A18" s="32">
        <v>4</v>
      </c>
      <c r="B18" s="82" t="s">
        <v>31</v>
      </c>
      <c r="C18" s="29" t="s">
        <v>41</v>
      </c>
      <c r="D18" s="36" t="s">
        <v>60</v>
      </c>
      <c r="E18" s="34" t="s">
        <v>47</v>
      </c>
      <c r="F18" s="24">
        <v>16</v>
      </c>
      <c r="G18" s="11">
        <v>1110</v>
      </c>
      <c r="H18" s="33">
        <v>1099</v>
      </c>
      <c r="I18" s="11">
        <v>1096</v>
      </c>
      <c r="J18" s="24">
        <v>3</v>
      </c>
      <c r="K18" s="26">
        <f t="shared" si="0"/>
        <v>7.3711147958319936</v>
      </c>
      <c r="L18" s="27">
        <f t="shared" si="5"/>
        <v>0.66908757602105839</v>
      </c>
      <c r="M18" s="25">
        <f t="shared" si="2"/>
        <v>1101.6666666666667</v>
      </c>
      <c r="N18" s="25">
        <f t="shared" si="3"/>
        <v>1096</v>
      </c>
      <c r="O18" s="11">
        <f t="shared" si="4"/>
        <v>17536</v>
      </c>
    </row>
    <row r="19" spans="1:17" ht="31.5" x14ac:dyDescent="0.25">
      <c r="A19" s="32">
        <v>5</v>
      </c>
      <c r="B19" s="82" t="s">
        <v>32</v>
      </c>
      <c r="C19" s="29" t="s">
        <v>42</v>
      </c>
      <c r="D19" s="36" t="s">
        <v>60</v>
      </c>
      <c r="E19" s="34" t="s">
        <v>47</v>
      </c>
      <c r="F19" s="24">
        <v>10</v>
      </c>
      <c r="G19" s="11">
        <v>1750</v>
      </c>
      <c r="H19" s="33">
        <v>1740</v>
      </c>
      <c r="I19" s="11">
        <v>1704</v>
      </c>
      <c r="J19" s="24">
        <v>3</v>
      </c>
      <c r="K19" s="26">
        <f t="shared" si="0"/>
        <v>24.193663082165408</v>
      </c>
      <c r="L19" s="27">
        <f t="shared" si="5"/>
        <v>1.3974006400942669</v>
      </c>
      <c r="M19" s="25">
        <f t="shared" si="2"/>
        <v>1731.3333333333333</v>
      </c>
      <c r="N19" s="25">
        <f t="shared" si="3"/>
        <v>1704</v>
      </c>
      <c r="O19" s="11">
        <f t="shared" si="4"/>
        <v>17040</v>
      </c>
    </row>
    <row r="20" spans="1:17" ht="21" customHeight="1" x14ac:dyDescent="0.25">
      <c r="A20" s="32">
        <v>6</v>
      </c>
      <c r="B20" s="82" t="s">
        <v>33</v>
      </c>
      <c r="C20" s="29" t="s">
        <v>43</v>
      </c>
      <c r="D20" s="36" t="s">
        <v>60</v>
      </c>
      <c r="E20" s="34" t="s">
        <v>47</v>
      </c>
      <c r="F20" s="24">
        <v>5</v>
      </c>
      <c r="G20" s="11">
        <v>890</v>
      </c>
      <c r="H20" s="33">
        <v>860</v>
      </c>
      <c r="I20" s="11">
        <v>856</v>
      </c>
      <c r="J20" s="24">
        <v>3</v>
      </c>
      <c r="K20" s="26">
        <f t="shared" si="0"/>
        <v>18.58314648635514</v>
      </c>
      <c r="L20" s="27">
        <f t="shared" si="5"/>
        <v>2.1392724274391952</v>
      </c>
      <c r="M20" s="25">
        <f t="shared" si="2"/>
        <v>868.66666666666663</v>
      </c>
      <c r="N20" s="25">
        <f t="shared" si="3"/>
        <v>856</v>
      </c>
      <c r="O20" s="11">
        <f t="shared" si="4"/>
        <v>4280</v>
      </c>
    </row>
    <row r="21" spans="1:17" ht="21" customHeight="1" x14ac:dyDescent="0.25">
      <c r="A21" s="32">
        <v>7</v>
      </c>
      <c r="B21" s="82" t="s">
        <v>34</v>
      </c>
      <c r="C21" s="29" t="s">
        <v>44</v>
      </c>
      <c r="D21" s="36" t="s">
        <v>60</v>
      </c>
      <c r="E21" s="34" t="s">
        <v>47</v>
      </c>
      <c r="F21" s="24">
        <v>1</v>
      </c>
      <c r="G21" s="11">
        <v>990</v>
      </c>
      <c r="H21" s="33">
        <v>970</v>
      </c>
      <c r="I21" s="11">
        <v>968</v>
      </c>
      <c r="J21" s="24">
        <v>3</v>
      </c>
      <c r="K21" s="26">
        <f t="shared" si="0"/>
        <v>12.165525060596439</v>
      </c>
      <c r="L21" s="27">
        <f t="shared" si="5"/>
        <v>1.2464677316184878</v>
      </c>
      <c r="M21" s="25">
        <f t="shared" si="2"/>
        <v>976</v>
      </c>
      <c r="N21" s="25">
        <f t="shared" si="3"/>
        <v>968</v>
      </c>
      <c r="O21" s="11">
        <f t="shared" si="4"/>
        <v>968</v>
      </c>
    </row>
    <row r="22" spans="1:17" ht="21" customHeight="1" x14ac:dyDescent="0.25">
      <c r="A22" s="32">
        <v>8</v>
      </c>
      <c r="B22" s="82" t="s">
        <v>35</v>
      </c>
      <c r="C22" s="29" t="s">
        <v>45</v>
      </c>
      <c r="D22" s="36" t="s">
        <v>60</v>
      </c>
      <c r="E22" s="34" t="s">
        <v>47</v>
      </c>
      <c r="F22" s="24">
        <v>1</v>
      </c>
      <c r="G22" s="11">
        <v>2300</v>
      </c>
      <c r="H22" s="33">
        <v>2275</v>
      </c>
      <c r="I22" s="11">
        <v>2272</v>
      </c>
      <c r="J22" s="24">
        <v>3</v>
      </c>
      <c r="K22" s="26">
        <f t="shared" si="0"/>
        <v>15.37313674346694</v>
      </c>
      <c r="L22" s="27">
        <f t="shared" si="5"/>
        <v>0.67357105638090864</v>
      </c>
      <c r="M22" s="25">
        <f t="shared" si="2"/>
        <v>2282.3333333333335</v>
      </c>
      <c r="N22" s="25">
        <f t="shared" si="3"/>
        <v>2272</v>
      </c>
      <c r="O22" s="11">
        <f t="shared" si="4"/>
        <v>2272</v>
      </c>
    </row>
    <row r="23" spans="1:17" ht="21" customHeight="1" x14ac:dyDescent="0.25">
      <c r="A23" s="32">
        <v>9</v>
      </c>
      <c r="B23" s="82" t="s">
        <v>36</v>
      </c>
      <c r="C23" s="29" t="s">
        <v>46</v>
      </c>
      <c r="D23" s="36" t="s">
        <v>60</v>
      </c>
      <c r="E23" s="34" t="s">
        <v>47</v>
      </c>
      <c r="F23" s="24">
        <v>2</v>
      </c>
      <c r="G23" s="11">
        <v>1100</v>
      </c>
      <c r="H23" s="33">
        <v>1090</v>
      </c>
      <c r="I23" s="11">
        <v>1088</v>
      </c>
      <c r="J23" s="24">
        <v>3</v>
      </c>
      <c r="K23" s="26">
        <f t="shared" si="0"/>
        <v>6.429100507328636</v>
      </c>
      <c r="L23" s="27">
        <f t="shared" si="5"/>
        <v>0.58838625753465246</v>
      </c>
      <c r="M23" s="25">
        <f t="shared" si="2"/>
        <v>1092.6666666666667</v>
      </c>
      <c r="N23" s="25">
        <f t="shared" si="3"/>
        <v>1088</v>
      </c>
      <c r="O23" s="11">
        <f t="shared" si="4"/>
        <v>2176</v>
      </c>
    </row>
    <row r="24" spans="1:17" ht="26.25" customHeight="1" x14ac:dyDescent="0.25">
      <c r="A24" s="12"/>
      <c r="B24" s="9"/>
      <c r="C24" s="9"/>
      <c r="D24" s="9"/>
      <c r="E24" s="13" t="s">
        <v>16</v>
      </c>
      <c r="F24" s="42">
        <f>SUM(F15:F23)</f>
        <v>85</v>
      </c>
      <c r="G24" s="11">
        <f>SUM(G15:G23)</f>
        <v>10790</v>
      </c>
      <c r="H24" s="11">
        <f>SUM(H15:H23)</f>
        <v>10674</v>
      </c>
      <c r="I24" s="11">
        <f>SUM(I15:I23)</f>
        <v>10568</v>
      </c>
      <c r="J24" s="9"/>
      <c r="K24" s="9" t="s">
        <v>17</v>
      </c>
      <c r="L24" s="9"/>
      <c r="M24" s="9"/>
      <c r="N24" s="14" t="s">
        <v>16</v>
      </c>
      <c r="O24" s="11">
        <f>SUM(O15:O23)</f>
        <v>87532</v>
      </c>
      <c r="P24" s="3"/>
    </row>
    <row r="25" spans="1:17" x14ac:dyDescent="0.25">
      <c r="A25" s="44"/>
      <c r="K25" s="2" t="s">
        <v>17</v>
      </c>
      <c r="M25" s="15"/>
      <c r="N25" s="15"/>
      <c r="O25" s="16"/>
      <c r="P25" s="3"/>
    </row>
    <row r="26" spans="1:17" s="3" customFormat="1" ht="39.950000000000003" customHeight="1" x14ac:dyDescent="0.25">
      <c r="A26" s="67" t="s">
        <v>18</v>
      </c>
      <c r="B26" s="68"/>
      <c r="C26" s="68"/>
      <c r="D26" s="68"/>
      <c r="E26" s="68"/>
      <c r="F26" s="68"/>
      <c r="G26" s="68"/>
      <c r="H26" s="68"/>
      <c r="I26" s="68"/>
      <c r="J26" s="17">
        <f>O24</f>
        <v>87532</v>
      </c>
      <c r="K26" s="18" t="s">
        <v>2</v>
      </c>
      <c r="L26" s="19"/>
      <c r="M26" s="19"/>
      <c r="N26" s="19"/>
      <c r="O26" s="20"/>
      <c r="Q26" s="2"/>
    </row>
    <row r="27" spans="1:17" s="5" customFormat="1" ht="33.75" customHeight="1" x14ac:dyDescent="0.25">
      <c r="A27" s="69" t="s">
        <v>23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3"/>
      <c r="Q27" s="2"/>
    </row>
    <row r="28" spans="1:17" ht="15" customHeight="1" x14ac:dyDescent="0.25">
      <c r="A28" s="71" t="s">
        <v>69</v>
      </c>
      <c r="B28" s="71"/>
      <c r="C28" s="71"/>
      <c r="D28" s="7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Q28" s="3"/>
    </row>
    <row r="29" spans="1:17" ht="20.25" customHeight="1" x14ac:dyDescent="0.25">
      <c r="O29" s="23"/>
    </row>
    <row r="30" spans="1:17" ht="15" customHeight="1" x14ac:dyDescent="0.25">
      <c r="A30" s="72" t="s">
        <v>19</v>
      </c>
      <c r="B30" s="72"/>
      <c r="C30" s="72"/>
      <c r="O30" s="23"/>
    </row>
    <row r="31" spans="1:17" ht="24.95" customHeight="1" x14ac:dyDescent="0.25">
      <c r="A31" s="73" t="s">
        <v>3</v>
      </c>
      <c r="B31" s="73"/>
      <c r="C31" s="73"/>
      <c r="D31" s="73"/>
      <c r="O31" s="22"/>
    </row>
    <row r="32" spans="1:17" ht="15" customHeight="1" x14ac:dyDescent="0.25">
      <c r="A32" s="66" t="s">
        <v>20</v>
      </c>
      <c r="B32" s="66"/>
      <c r="C32" s="66"/>
      <c r="D32" s="66"/>
      <c r="G32" s="41"/>
    </row>
    <row r="33" spans="1:7" ht="20.100000000000001" customHeight="1" x14ac:dyDescent="0.25">
      <c r="A33" s="74" t="s">
        <v>22</v>
      </c>
      <c r="B33" s="74"/>
      <c r="C33" s="74"/>
      <c r="D33" s="74"/>
      <c r="G33" s="41"/>
    </row>
    <row r="34" spans="1:7" ht="15" customHeight="1" x14ac:dyDescent="0.25">
      <c r="A34" s="66" t="s">
        <v>21</v>
      </c>
      <c r="B34" s="66"/>
      <c r="C34" s="66"/>
      <c r="D34" s="66"/>
    </row>
    <row r="35" spans="1:7" x14ac:dyDescent="0.25">
      <c r="G35" s="41"/>
    </row>
    <row r="37" spans="1:7" x14ac:dyDescent="0.25">
      <c r="G37" s="41"/>
    </row>
    <row r="38" spans="1:7" ht="15.75" customHeight="1" x14ac:dyDescent="0.25"/>
    <row r="39" spans="1:7" x14ac:dyDescent="0.25">
      <c r="A39" s="2"/>
    </row>
    <row r="40" spans="1:7" x14ac:dyDescent="0.25">
      <c r="A40" s="2"/>
    </row>
    <row r="41" spans="1:7" x14ac:dyDescent="0.25">
      <c r="A41" s="2"/>
    </row>
    <row r="42" spans="1:7" x14ac:dyDescent="0.25">
      <c r="A42" s="2"/>
    </row>
    <row r="43" spans="1:7" x14ac:dyDescent="0.25">
      <c r="A43" s="2"/>
    </row>
    <row r="44" spans="1:7" x14ac:dyDescent="0.25">
      <c r="A44" s="2"/>
    </row>
    <row r="45" spans="1:7" x14ac:dyDescent="0.25">
      <c r="A45" s="2"/>
    </row>
    <row r="46" spans="1:7" x14ac:dyDescent="0.25">
      <c r="A46" s="2"/>
    </row>
    <row r="47" spans="1:7" x14ac:dyDescent="0.25">
      <c r="A47" s="2"/>
    </row>
    <row r="48" spans="1:7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</sheetData>
  <autoFilter ref="A14:Q14"/>
  <mergeCells count="29">
    <mergeCell ref="A7:B7"/>
    <mergeCell ref="C7:O7"/>
    <mergeCell ref="J1:O1"/>
    <mergeCell ref="J2:O2"/>
    <mergeCell ref="A3:O3"/>
    <mergeCell ref="A5:B5"/>
    <mergeCell ref="C5:O5"/>
    <mergeCell ref="A9:O9"/>
    <mergeCell ref="A10:O10"/>
    <mergeCell ref="A13:A14"/>
    <mergeCell ref="B13:B14"/>
    <mergeCell ref="C13:C14"/>
    <mergeCell ref="D13:D14"/>
    <mergeCell ref="E13:E14"/>
    <mergeCell ref="F13:F14"/>
    <mergeCell ref="A27:O27"/>
    <mergeCell ref="N13:N14"/>
    <mergeCell ref="A34:D34"/>
    <mergeCell ref="A26:I26"/>
    <mergeCell ref="A28:D28"/>
    <mergeCell ref="A30:C30"/>
    <mergeCell ref="A31:D31"/>
    <mergeCell ref="A32:D32"/>
    <mergeCell ref="A33:D33"/>
    <mergeCell ref="G13:J13"/>
    <mergeCell ref="K13:K14"/>
    <mergeCell ref="L13:L14"/>
    <mergeCell ref="M13:M14"/>
    <mergeCell ref="O13:O14"/>
  </mergeCells>
  <conditionalFormatting sqref="L15:L23">
    <cfRule type="cellIs" dxfId="8" priority="22" operator="greaterThan">
      <formula>33</formula>
    </cfRule>
    <cfRule type="cellIs" dxfId="7" priority="23" operator="equal">
      <formula>33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9" scale="48" fitToHeight="1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Q68"/>
  <sheetViews>
    <sheetView topLeftCell="A13" zoomScale="90" zoomScaleNormal="90" workbookViewId="0">
      <selection activeCell="J28" sqref="J28"/>
    </sheetView>
  </sheetViews>
  <sheetFormatPr defaultColWidth="12.42578125" defaultRowHeight="15.75" x14ac:dyDescent="0.25"/>
  <cols>
    <col min="1" max="1" width="4.42578125" style="3" customWidth="1"/>
    <col min="2" max="2" width="41" style="2" customWidth="1"/>
    <col min="3" max="4" width="18.140625" style="2" customWidth="1"/>
    <col min="5" max="5" width="14.85546875" style="2" customWidth="1"/>
    <col min="6" max="6" width="11.28515625" style="2" customWidth="1"/>
    <col min="7" max="7" width="21" style="2" customWidth="1"/>
    <col min="8" max="8" width="20" style="2" customWidth="1"/>
    <col min="9" max="9" width="20.42578125" style="2" customWidth="1"/>
    <col min="10" max="10" width="15.85546875" style="2" customWidth="1"/>
    <col min="11" max="11" width="22.7109375" style="2" customWidth="1"/>
    <col min="12" max="14" width="18.140625" style="2" customWidth="1"/>
    <col min="15" max="15" width="21.5703125" style="2" customWidth="1"/>
    <col min="16" max="16" width="12.42578125" style="77"/>
    <col min="17" max="16384" width="12.42578125" style="2"/>
  </cols>
  <sheetData>
    <row r="1" spans="1:17" s="1" customFormat="1" ht="49.5" customHeight="1" x14ac:dyDescent="0.25">
      <c r="J1" s="46"/>
      <c r="K1" s="46"/>
      <c r="L1" s="46"/>
      <c r="M1" s="46"/>
      <c r="N1" s="46"/>
      <c r="O1" s="46"/>
      <c r="P1" s="75"/>
      <c r="Q1" s="30"/>
    </row>
    <row r="2" spans="1:17" s="1" customFormat="1" ht="49.5" customHeight="1" x14ac:dyDescent="0.25">
      <c r="J2" s="46"/>
      <c r="K2" s="46"/>
      <c r="L2" s="46"/>
      <c r="M2" s="46"/>
      <c r="N2" s="46"/>
      <c r="O2" s="46"/>
      <c r="P2" s="76"/>
      <c r="Q2" s="31"/>
    </row>
    <row r="3" spans="1:17" s="5" customFormat="1" ht="52.5" customHeight="1" x14ac:dyDescent="0.25">
      <c r="A3" s="47" t="s">
        <v>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77"/>
      <c r="Q3" s="2"/>
    </row>
    <row r="4" spans="1:17" ht="39.950000000000003" customHeight="1" x14ac:dyDescent="0.25"/>
    <row r="5" spans="1:17" s="28" customFormat="1" ht="20.100000000000001" customHeight="1" x14ac:dyDescent="0.25">
      <c r="A5" s="48" t="s">
        <v>5</v>
      </c>
      <c r="B5" s="48"/>
      <c r="C5" s="78" t="s">
        <v>27</v>
      </c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7"/>
      <c r="Q5" s="2"/>
    </row>
    <row r="6" spans="1:17" ht="9.9499999999999993" customHeight="1" x14ac:dyDescent="0.25">
      <c r="A6" s="4"/>
      <c r="B6" s="4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</row>
    <row r="7" spans="1:17" ht="69.95" customHeight="1" x14ac:dyDescent="0.25">
      <c r="A7" s="45" t="s">
        <v>6</v>
      </c>
      <c r="B7" s="45"/>
      <c r="C7" s="80" t="s">
        <v>68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17" ht="20.100000000000001" customHeight="1" x14ac:dyDescent="0.25"/>
    <row r="9" spans="1:17" s="5" customFormat="1" ht="25.5" x14ac:dyDescent="0.25">
      <c r="A9" s="49" t="s">
        <v>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81"/>
    </row>
    <row r="10" spans="1:17" s="5" customFormat="1" ht="159.94999999999999" customHeight="1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81"/>
    </row>
    <row r="11" spans="1:17" ht="20.100000000000001" customHeight="1" x14ac:dyDescent="0.25"/>
    <row r="12" spans="1:17" ht="5.0999999999999996" customHeight="1" x14ac:dyDescent="0.25">
      <c r="A12" s="6"/>
      <c r="B12" s="7"/>
      <c r="C12" s="8"/>
      <c r="D12" s="8"/>
      <c r="E12" s="8"/>
      <c r="F12" s="8"/>
      <c r="G12" s="7"/>
      <c r="H12" s="9"/>
      <c r="I12" s="9"/>
      <c r="J12" s="9"/>
      <c r="K12" s="8"/>
      <c r="L12" s="8"/>
      <c r="M12" s="8"/>
      <c r="N12" s="8"/>
      <c r="O12" s="8"/>
    </row>
    <row r="13" spans="1:17" ht="20.100000000000001" customHeight="1" x14ac:dyDescent="0.25">
      <c r="A13" s="51" t="s">
        <v>0</v>
      </c>
      <c r="B13" s="53" t="s">
        <v>8</v>
      </c>
      <c r="C13" s="51" t="s">
        <v>37</v>
      </c>
      <c r="D13" s="57" t="s">
        <v>9</v>
      </c>
      <c r="E13" s="59" t="s">
        <v>10</v>
      </c>
      <c r="F13" s="51" t="s">
        <v>1</v>
      </c>
      <c r="G13" s="61" t="s">
        <v>11</v>
      </c>
      <c r="H13" s="62"/>
      <c r="I13" s="62"/>
      <c r="J13" s="63"/>
      <c r="K13" s="64" t="s">
        <v>25</v>
      </c>
      <c r="L13" s="64" t="s">
        <v>12</v>
      </c>
      <c r="M13" s="64" t="s">
        <v>13</v>
      </c>
      <c r="N13" s="64" t="s">
        <v>24</v>
      </c>
      <c r="O13" s="64" t="s">
        <v>14</v>
      </c>
    </row>
    <row r="14" spans="1:17" ht="71.25" customHeight="1" x14ac:dyDescent="0.25">
      <c r="A14" s="52"/>
      <c r="B14" s="54"/>
      <c r="C14" s="52"/>
      <c r="D14" s="58"/>
      <c r="E14" s="60"/>
      <c r="F14" s="52"/>
      <c r="G14" s="37" t="s">
        <v>62</v>
      </c>
      <c r="H14" s="37" t="s">
        <v>63</v>
      </c>
      <c r="I14" s="37" t="s">
        <v>64</v>
      </c>
      <c r="J14" s="10" t="s">
        <v>15</v>
      </c>
      <c r="K14" s="65"/>
      <c r="L14" s="65"/>
      <c r="M14" s="65"/>
      <c r="N14" s="65"/>
      <c r="O14" s="52"/>
    </row>
    <row r="15" spans="1:17" ht="31.5" x14ac:dyDescent="0.25">
      <c r="A15" s="32">
        <v>1</v>
      </c>
      <c r="B15" s="35" t="s">
        <v>28</v>
      </c>
      <c r="C15" s="29" t="s">
        <v>38</v>
      </c>
      <c r="D15" s="36" t="s">
        <v>60</v>
      </c>
      <c r="E15" s="34" t="s">
        <v>47</v>
      </c>
      <c r="F15" s="24">
        <v>8</v>
      </c>
      <c r="G15" s="33">
        <v>2320</v>
      </c>
      <c r="H15" s="11">
        <v>2300</v>
      </c>
      <c r="I15" s="11">
        <v>2304</v>
      </c>
      <c r="J15" s="24">
        <v>3</v>
      </c>
      <c r="K15" s="26">
        <f t="shared" ref="K15:K23" si="0">SQRT(((SUM((POWER(G15-M15,2)),(POWER(H15-M15,2)),(POWER(I15-M15,2)))/(J15-1))))</f>
        <v>10.583005244258363</v>
      </c>
      <c r="L15" s="27">
        <f t="shared" ref="L15:L20" si="1">(K15*100)/M15</f>
        <v>0.45853575581708678</v>
      </c>
      <c r="M15" s="25">
        <f t="shared" ref="M15:M23" si="2">(G15+H15+I15)/3</f>
        <v>2308</v>
      </c>
      <c r="N15" s="25">
        <f t="shared" ref="N15:N23" si="3">MIN(G15:I15)</f>
        <v>2300</v>
      </c>
      <c r="O15" s="11">
        <f t="shared" ref="O15:O23" si="4">F15*N15</f>
        <v>18400</v>
      </c>
    </row>
    <row r="16" spans="1:17" ht="21" customHeight="1" x14ac:dyDescent="0.25">
      <c r="A16" s="32">
        <v>2</v>
      </c>
      <c r="B16" s="82" t="s">
        <v>29</v>
      </c>
      <c r="C16" s="29" t="s">
        <v>39</v>
      </c>
      <c r="D16" s="36" t="s">
        <v>60</v>
      </c>
      <c r="E16" s="34" t="s">
        <v>47</v>
      </c>
      <c r="F16" s="24">
        <v>13</v>
      </c>
      <c r="G16" s="33">
        <v>350</v>
      </c>
      <c r="H16" s="11">
        <v>330</v>
      </c>
      <c r="I16" s="11">
        <v>320</v>
      </c>
      <c r="J16" s="24">
        <v>3</v>
      </c>
      <c r="K16" s="26">
        <f t="shared" si="0"/>
        <v>15.275252316519467</v>
      </c>
      <c r="L16" s="27">
        <f t="shared" si="1"/>
        <v>4.5825756949558398</v>
      </c>
      <c r="M16" s="25">
        <f t="shared" si="2"/>
        <v>333.33333333333331</v>
      </c>
      <c r="N16" s="25">
        <f t="shared" si="3"/>
        <v>320</v>
      </c>
      <c r="O16" s="11">
        <f t="shared" si="4"/>
        <v>4160</v>
      </c>
    </row>
    <row r="17" spans="1:17" ht="31.5" x14ac:dyDescent="0.25">
      <c r="A17" s="32">
        <v>3</v>
      </c>
      <c r="B17" s="82" t="s">
        <v>30</v>
      </c>
      <c r="C17" s="29" t="s">
        <v>40</v>
      </c>
      <c r="D17" s="36" t="s">
        <v>60</v>
      </c>
      <c r="E17" s="34" t="s">
        <v>47</v>
      </c>
      <c r="F17" s="24">
        <v>6</v>
      </c>
      <c r="G17" s="33">
        <v>1130</v>
      </c>
      <c r="H17" s="11">
        <v>1100</v>
      </c>
      <c r="I17" s="11">
        <v>1200</v>
      </c>
      <c r="J17" s="24">
        <v>3</v>
      </c>
      <c r="K17" s="26">
        <f t="shared" si="0"/>
        <v>51.316014394468837</v>
      </c>
      <c r="L17" s="27">
        <f t="shared" si="1"/>
        <v>4.4882811423733679</v>
      </c>
      <c r="M17" s="25">
        <f t="shared" si="2"/>
        <v>1143.3333333333333</v>
      </c>
      <c r="N17" s="25">
        <f t="shared" si="3"/>
        <v>1100</v>
      </c>
      <c r="O17" s="11">
        <f t="shared" si="4"/>
        <v>6600</v>
      </c>
    </row>
    <row r="18" spans="1:17" ht="78.75" x14ac:dyDescent="0.25">
      <c r="A18" s="32">
        <v>4</v>
      </c>
      <c r="B18" s="82" t="s">
        <v>31</v>
      </c>
      <c r="C18" s="29" t="s">
        <v>41</v>
      </c>
      <c r="D18" s="36" t="s">
        <v>60</v>
      </c>
      <c r="E18" s="34" t="s">
        <v>47</v>
      </c>
      <c r="F18" s="24">
        <v>0</v>
      </c>
      <c r="G18" s="33"/>
      <c r="H18" s="11"/>
      <c r="I18" s="11"/>
      <c r="J18" s="24">
        <v>3</v>
      </c>
      <c r="K18" s="26">
        <f t="shared" si="0"/>
        <v>0</v>
      </c>
      <c r="L18" s="27"/>
      <c r="M18" s="25">
        <f t="shared" si="2"/>
        <v>0</v>
      </c>
      <c r="N18" s="25">
        <f t="shared" si="3"/>
        <v>0</v>
      </c>
      <c r="O18" s="11">
        <f t="shared" si="4"/>
        <v>0</v>
      </c>
    </row>
    <row r="19" spans="1:17" ht="31.5" x14ac:dyDescent="0.25">
      <c r="A19" s="32">
        <v>5</v>
      </c>
      <c r="B19" s="82" t="s">
        <v>32</v>
      </c>
      <c r="C19" s="29" t="s">
        <v>42</v>
      </c>
      <c r="D19" s="36" t="s">
        <v>60</v>
      </c>
      <c r="E19" s="34" t="s">
        <v>47</v>
      </c>
      <c r="F19" s="24">
        <v>5</v>
      </c>
      <c r="G19" s="33">
        <v>1220</v>
      </c>
      <c r="H19" s="11">
        <v>1200</v>
      </c>
      <c r="I19" s="11">
        <v>1200</v>
      </c>
      <c r="J19" s="24">
        <v>3</v>
      </c>
      <c r="K19" s="26">
        <f t="shared" si="0"/>
        <v>11.547005383792515</v>
      </c>
      <c r="L19" s="27">
        <f t="shared" si="1"/>
        <v>0.95693414782810882</v>
      </c>
      <c r="M19" s="25">
        <f t="shared" si="2"/>
        <v>1206.6666666666667</v>
      </c>
      <c r="N19" s="25">
        <f t="shared" si="3"/>
        <v>1200</v>
      </c>
      <c r="O19" s="11">
        <f t="shared" si="4"/>
        <v>6000</v>
      </c>
    </row>
    <row r="20" spans="1:17" ht="21" customHeight="1" x14ac:dyDescent="0.25">
      <c r="A20" s="32">
        <v>6</v>
      </c>
      <c r="B20" s="82" t="s">
        <v>33</v>
      </c>
      <c r="C20" s="29" t="s">
        <v>43</v>
      </c>
      <c r="D20" s="36" t="s">
        <v>60</v>
      </c>
      <c r="E20" s="34" t="s">
        <v>47</v>
      </c>
      <c r="F20" s="24">
        <v>2</v>
      </c>
      <c r="G20" s="33">
        <v>1090</v>
      </c>
      <c r="H20" s="11">
        <v>1080</v>
      </c>
      <c r="I20" s="11">
        <v>1080</v>
      </c>
      <c r="J20" s="24">
        <v>3</v>
      </c>
      <c r="K20" s="26">
        <f t="shared" si="0"/>
        <v>5.7735026918962573</v>
      </c>
      <c r="L20" s="27">
        <f t="shared" si="1"/>
        <v>0.53293871002119297</v>
      </c>
      <c r="M20" s="25">
        <f t="shared" si="2"/>
        <v>1083.3333333333333</v>
      </c>
      <c r="N20" s="25">
        <f t="shared" si="3"/>
        <v>1080</v>
      </c>
      <c r="O20" s="11">
        <f t="shared" si="4"/>
        <v>2160</v>
      </c>
    </row>
    <row r="21" spans="1:17" ht="21" customHeight="1" x14ac:dyDescent="0.25">
      <c r="A21" s="32">
        <v>7</v>
      </c>
      <c r="B21" s="82" t="s">
        <v>34</v>
      </c>
      <c r="C21" s="29" t="s">
        <v>44</v>
      </c>
      <c r="D21" s="36" t="s">
        <v>60</v>
      </c>
      <c r="E21" s="34" t="s">
        <v>47</v>
      </c>
      <c r="F21" s="24">
        <v>0</v>
      </c>
      <c r="G21" s="33"/>
      <c r="H21" s="11"/>
      <c r="I21" s="11"/>
      <c r="J21" s="24">
        <v>3</v>
      </c>
      <c r="K21" s="26">
        <f t="shared" si="0"/>
        <v>0</v>
      </c>
      <c r="L21" s="27"/>
      <c r="M21" s="25">
        <f t="shared" si="2"/>
        <v>0</v>
      </c>
      <c r="N21" s="25">
        <f t="shared" si="3"/>
        <v>0</v>
      </c>
      <c r="O21" s="11">
        <f t="shared" si="4"/>
        <v>0</v>
      </c>
    </row>
    <row r="22" spans="1:17" ht="21" customHeight="1" x14ac:dyDescent="0.25">
      <c r="A22" s="32">
        <v>8</v>
      </c>
      <c r="B22" s="82" t="s">
        <v>35</v>
      </c>
      <c r="C22" s="29" t="s">
        <v>45</v>
      </c>
      <c r="D22" s="36" t="s">
        <v>60</v>
      </c>
      <c r="E22" s="34" t="s">
        <v>47</v>
      </c>
      <c r="F22" s="24">
        <v>0</v>
      </c>
      <c r="G22" s="33"/>
      <c r="H22" s="11"/>
      <c r="I22" s="11"/>
      <c r="J22" s="24">
        <v>3</v>
      </c>
      <c r="K22" s="26">
        <f t="shared" si="0"/>
        <v>0</v>
      </c>
      <c r="L22" s="27"/>
      <c r="M22" s="25">
        <f t="shared" si="2"/>
        <v>0</v>
      </c>
      <c r="N22" s="25">
        <f t="shared" si="3"/>
        <v>0</v>
      </c>
      <c r="O22" s="11">
        <f t="shared" si="4"/>
        <v>0</v>
      </c>
    </row>
    <row r="23" spans="1:17" ht="21" customHeight="1" x14ac:dyDescent="0.25">
      <c r="A23" s="32">
        <v>9</v>
      </c>
      <c r="B23" s="82" t="s">
        <v>36</v>
      </c>
      <c r="C23" s="29" t="s">
        <v>46</v>
      </c>
      <c r="D23" s="36" t="s">
        <v>60</v>
      </c>
      <c r="E23" s="34" t="s">
        <v>47</v>
      </c>
      <c r="F23" s="24">
        <v>0</v>
      </c>
      <c r="G23" s="33"/>
      <c r="H23" s="11"/>
      <c r="I23" s="11"/>
      <c r="J23" s="24">
        <v>3</v>
      </c>
      <c r="K23" s="26">
        <f t="shared" si="0"/>
        <v>0</v>
      </c>
      <c r="L23" s="27"/>
      <c r="M23" s="25">
        <f t="shared" si="2"/>
        <v>0</v>
      </c>
      <c r="N23" s="25">
        <f t="shared" si="3"/>
        <v>0</v>
      </c>
      <c r="O23" s="11">
        <f t="shared" si="4"/>
        <v>0</v>
      </c>
    </row>
    <row r="24" spans="1:17" ht="26.25" customHeight="1" x14ac:dyDescent="0.25">
      <c r="A24" s="12"/>
      <c r="B24" s="9"/>
      <c r="C24" s="9"/>
      <c r="D24" s="9"/>
      <c r="E24" s="13" t="s">
        <v>16</v>
      </c>
      <c r="F24" s="42">
        <f>SUM(F15:F23)</f>
        <v>34</v>
      </c>
      <c r="G24" s="11">
        <f>SUM(G15:G23)</f>
        <v>6110</v>
      </c>
      <c r="H24" s="11">
        <f>SUM(H15:H23)</f>
        <v>6010</v>
      </c>
      <c r="I24" s="11">
        <f>SUM(I15:I23)</f>
        <v>6104</v>
      </c>
      <c r="J24" s="9"/>
      <c r="K24" s="9" t="s">
        <v>17</v>
      </c>
      <c r="L24" s="9"/>
      <c r="M24" s="9"/>
      <c r="N24" s="14" t="s">
        <v>16</v>
      </c>
      <c r="O24" s="11">
        <f>SUM(O15:O23)</f>
        <v>37320</v>
      </c>
    </row>
    <row r="25" spans="1:17" x14ac:dyDescent="0.25">
      <c r="A25" s="44"/>
      <c r="K25" s="2" t="s">
        <v>17</v>
      </c>
      <c r="M25" s="15"/>
      <c r="N25" s="15"/>
      <c r="O25" s="16"/>
      <c r="P25" s="3"/>
    </row>
    <row r="26" spans="1:17" s="3" customFormat="1" ht="39.950000000000003" customHeight="1" x14ac:dyDescent="0.25">
      <c r="A26" s="67" t="s">
        <v>18</v>
      </c>
      <c r="B26" s="68"/>
      <c r="C26" s="68"/>
      <c r="D26" s="68"/>
      <c r="E26" s="68"/>
      <c r="F26" s="68"/>
      <c r="G26" s="68"/>
      <c r="H26" s="68"/>
      <c r="I26" s="68"/>
      <c r="J26" s="17">
        <f>O24</f>
        <v>37320</v>
      </c>
      <c r="K26" s="18" t="s">
        <v>2</v>
      </c>
      <c r="L26" s="19"/>
      <c r="M26" s="19"/>
      <c r="N26" s="19"/>
      <c r="O26" s="20"/>
      <c r="Q26" s="2"/>
    </row>
    <row r="27" spans="1:17" s="5" customFormat="1" ht="33.75" customHeight="1" x14ac:dyDescent="0.25">
      <c r="A27" s="69" t="s">
        <v>23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3"/>
      <c r="Q27" s="2"/>
    </row>
    <row r="28" spans="1:17" ht="15" customHeight="1" x14ac:dyDescent="0.25">
      <c r="A28" s="71" t="s">
        <v>69</v>
      </c>
      <c r="B28" s="71"/>
      <c r="C28" s="71"/>
      <c r="D28" s="7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Q28" s="3"/>
    </row>
    <row r="29" spans="1:17" ht="23.25" customHeight="1" x14ac:dyDescent="0.25">
      <c r="O29" s="23"/>
    </row>
    <row r="30" spans="1:17" ht="15" customHeight="1" x14ac:dyDescent="0.25">
      <c r="A30" s="72" t="s">
        <v>19</v>
      </c>
      <c r="B30" s="72"/>
      <c r="C30" s="72"/>
      <c r="O30" s="23"/>
    </row>
    <row r="31" spans="1:17" ht="24.95" customHeight="1" x14ac:dyDescent="0.25">
      <c r="A31" s="73" t="s">
        <v>3</v>
      </c>
      <c r="B31" s="73"/>
      <c r="C31" s="73"/>
      <c r="D31" s="73"/>
      <c r="O31" s="22"/>
    </row>
    <row r="32" spans="1:17" ht="15" customHeight="1" x14ac:dyDescent="0.25">
      <c r="A32" s="66" t="s">
        <v>20</v>
      </c>
      <c r="B32" s="66"/>
      <c r="C32" s="66"/>
      <c r="D32" s="66"/>
    </row>
    <row r="33" spans="1:8" ht="20.100000000000001" customHeight="1" x14ac:dyDescent="0.25">
      <c r="A33" s="74" t="s">
        <v>22</v>
      </c>
      <c r="B33" s="74"/>
      <c r="C33" s="74"/>
      <c r="D33" s="74"/>
      <c r="G33" s="22"/>
      <c r="H33" s="21"/>
    </row>
    <row r="34" spans="1:8" ht="15" customHeight="1" x14ac:dyDescent="0.25">
      <c r="A34" s="66" t="s">
        <v>21</v>
      </c>
      <c r="B34" s="66"/>
      <c r="C34" s="66"/>
      <c r="D34" s="66"/>
    </row>
    <row r="38" spans="1:8" ht="15.75" customHeight="1" x14ac:dyDescent="0.25"/>
    <row r="42" spans="1:8" x14ac:dyDescent="0.25">
      <c r="A42" s="2"/>
    </row>
    <row r="47" spans="1:8" x14ac:dyDescent="0.25">
      <c r="A47" s="2"/>
    </row>
    <row r="48" spans="1:8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</sheetData>
  <autoFilter ref="A14:Q14"/>
  <mergeCells count="29">
    <mergeCell ref="A7:B7"/>
    <mergeCell ref="C7:O7"/>
    <mergeCell ref="J1:O1"/>
    <mergeCell ref="J2:O2"/>
    <mergeCell ref="A3:O3"/>
    <mergeCell ref="A5:B5"/>
    <mergeCell ref="C5:O5"/>
    <mergeCell ref="A9:O9"/>
    <mergeCell ref="A10:O10"/>
    <mergeCell ref="A13:A14"/>
    <mergeCell ref="B13:B14"/>
    <mergeCell ref="C13:C14"/>
    <mergeCell ref="D13:D14"/>
    <mergeCell ref="E13:E14"/>
    <mergeCell ref="F13:F14"/>
    <mergeCell ref="G13:J13"/>
    <mergeCell ref="K13:K14"/>
    <mergeCell ref="L13:L14"/>
    <mergeCell ref="M13:M14"/>
    <mergeCell ref="N13:N14"/>
    <mergeCell ref="O13:O14"/>
    <mergeCell ref="A33:D33"/>
    <mergeCell ref="A34:D34"/>
    <mergeCell ref="A26:I26"/>
    <mergeCell ref="A27:O27"/>
    <mergeCell ref="A28:D28"/>
    <mergeCell ref="A30:C30"/>
    <mergeCell ref="A31:D31"/>
    <mergeCell ref="A32:D32"/>
  </mergeCells>
  <conditionalFormatting sqref="F15:F23">
    <cfRule type="cellIs" dxfId="6" priority="3" operator="equal">
      <formula>0</formula>
    </cfRule>
  </conditionalFormatting>
  <conditionalFormatting sqref="L15:L23">
    <cfRule type="cellIs" dxfId="5" priority="1" operator="greaterThan">
      <formula>33</formula>
    </cfRule>
    <cfRule type="cellIs" dxfId="4" priority="2" operator="equal">
      <formula>33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9" scale="48" fitToHeight="1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Q62"/>
  <sheetViews>
    <sheetView topLeftCell="A10" zoomScale="90" zoomScaleNormal="90" workbookViewId="0">
      <selection activeCell="A21" sqref="A21:O21"/>
    </sheetView>
  </sheetViews>
  <sheetFormatPr defaultColWidth="12.42578125" defaultRowHeight="15.75" x14ac:dyDescent="0.25"/>
  <cols>
    <col min="1" max="1" width="4.42578125" style="3" customWidth="1"/>
    <col min="2" max="2" width="41" style="2" customWidth="1"/>
    <col min="3" max="4" width="18.140625" style="2" customWidth="1"/>
    <col min="5" max="5" width="14.85546875" style="2" customWidth="1"/>
    <col min="6" max="6" width="11.28515625" style="2" customWidth="1"/>
    <col min="7" max="7" width="21" style="2" customWidth="1"/>
    <col min="8" max="8" width="20" style="2" customWidth="1"/>
    <col min="9" max="9" width="20.42578125" style="2" customWidth="1"/>
    <col min="10" max="10" width="15.85546875" style="2" customWidth="1"/>
    <col min="11" max="11" width="22.7109375" style="2" customWidth="1"/>
    <col min="12" max="14" width="18.140625" style="2" customWidth="1"/>
    <col min="15" max="15" width="21.5703125" style="2" customWidth="1"/>
    <col min="16" max="16" width="12.42578125" style="77"/>
    <col min="17" max="16384" width="12.42578125" style="2"/>
  </cols>
  <sheetData>
    <row r="1" spans="1:17" s="1" customFormat="1" ht="49.5" customHeight="1" x14ac:dyDescent="0.25">
      <c r="J1" s="46"/>
      <c r="K1" s="46"/>
      <c r="L1" s="46"/>
      <c r="M1" s="46"/>
      <c r="N1" s="46"/>
      <c r="O1" s="46"/>
      <c r="P1" s="75"/>
      <c r="Q1" s="30"/>
    </row>
    <row r="2" spans="1:17" s="1" customFormat="1" ht="49.5" customHeight="1" x14ac:dyDescent="0.25">
      <c r="J2" s="46"/>
      <c r="K2" s="46"/>
      <c r="L2" s="46"/>
      <c r="M2" s="46"/>
      <c r="N2" s="46"/>
      <c r="O2" s="46"/>
      <c r="P2" s="76"/>
      <c r="Q2" s="31"/>
    </row>
    <row r="3" spans="1:17" s="5" customFormat="1" ht="52.5" customHeight="1" x14ac:dyDescent="0.25">
      <c r="A3" s="47" t="s">
        <v>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77"/>
      <c r="Q3" s="2"/>
    </row>
    <row r="4" spans="1:17" ht="39.950000000000003" customHeight="1" x14ac:dyDescent="0.25"/>
    <row r="5" spans="1:17" s="28" customFormat="1" ht="20.100000000000001" customHeight="1" x14ac:dyDescent="0.25">
      <c r="A5" s="48" t="s">
        <v>5</v>
      </c>
      <c r="B5" s="48"/>
      <c r="C5" s="78" t="s">
        <v>48</v>
      </c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7"/>
      <c r="Q5" s="2"/>
    </row>
    <row r="6" spans="1:17" ht="9.9499999999999993" customHeight="1" x14ac:dyDescent="0.25">
      <c r="A6" s="4"/>
      <c r="B6" s="4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</row>
    <row r="7" spans="1:17" ht="69.95" customHeight="1" x14ac:dyDescent="0.25">
      <c r="A7" s="45" t="s">
        <v>6</v>
      </c>
      <c r="B7" s="45"/>
      <c r="C7" s="80" t="s">
        <v>68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17" ht="20.100000000000001" customHeight="1" x14ac:dyDescent="0.25"/>
    <row r="9" spans="1:17" s="5" customFormat="1" ht="25.5" x14ac:dyDescent="0.25">
      <c r="A9" s="49" t="s">
        <v>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81"/>
    </row>
    <row r="10" spans="1:17" s="5" customFormat="1" ht="159.94999999999999" customHeight="1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81"/>
    </row>
    <row r="11" spans="1:17" ht="20.100000000000001" customHeight="1" x14ac:dyDescent="0.25"/>
    <row r="12" spans="1:17" ht="5.0999999999999996" customHeight="1" x14ac:dyDescent="0.25">
      <c r="A12" s="6"/>
      <c r="B12" s="7"/>
      <c r="C12" s="8"/>
      <c r="D12" s="8"/>
      <c r="E12" s="8"/>
      <c r="F12" s="8"/>
      <c r="G12" s="7"/>
      <c r="H12" s="9"/>
      <c r="I12" s="9"/>
      <c r="J12" s="9"/>
      <c r="K12" s="8"/>
      <c r="L12" s="8"/>
      <c r="M12" s="8"/>
      <c r="N12" s="8"/>
      <c r="O12" s="8"/>
    </row>
    <row r="13" spans="1:17" ht="20.100000000000001" customHeight="1" x14ac:dyDescent="0.25">
      <c r="A13" s="51" t="s">
        <v>0</v>
      </c>
      <c r="B13" s="53" t="s">
        <v>8</v>
      </c>
      <c r="C13" s="51" t="s">
        <v>37</v>
      </c>
      <c r="D13" s="57" t="s">
        <v>9</v>
      </c>
      <c r="E13" s="59" t="s">
        <v>10</v>
      </c>
      <c r="F13" s="51" t="s">
        <v>1</v>
      </c>
      <c r="G13" s="61" t="s">
        <v>11</v>
      </c>
      <c r="H13" s="62"/>
      <c r="I13" s="62"/>
      <c r="J13" s="63"/>
      <c r="K13" s="64" t="s">
        <v>25</v>
      </c>
      <c r="L13" s="64" t="s">
        <v>12</v>
      </c>
      <c r="M13" s="64" t="s">
        <v>13</v>
      </c>
      <c r="N13" s="64" t="s">
        <v>24</v>
      </c>
      <c r="O13" s="64" t="s">
        <v>14</v>
      </c>
    </row>
    <row r="14" spans="1:17" ht="71.25" customHeight="1" x14ac:dyDescent="0.25">
      <c r="A14" s="52"/>
      <c r="B14" s="54"/>
      <c r="C14" s="52"/>
      <c r="D14" s="58"/>
      <c r="E14" s="60"/>
      <c r="F14" s="52"/>
      <c r="G14" s="37" t="s">
        <v>62</v>
      </c>
      <c r="H14" s="37" t="s">
        <v>63</v>
      </c>
      <c r="I14" s="37" t="s">
        <v>64</v>
      </c>
      <c r="J14" s="10" t="s">
        <v>15</v>
      </c>
      <c r="K14" s="65"/>
      <c r="L14" s="65"/>
      <c r="M14" s="65"/>
      <c r="N14" s="65"/>
      <c r="O14" s="52"/>
    </row>
    <row r="15" spans="1:17" ht="57.75" customHeight="1" x14ac:dyDescent="0.25">
      <c r="A15" s="32">
        <v>1</v>
      </c>
      <c r="B15" s="35" t="s">
        <v>50</v>
      </c>
      <c r="C15" s="36" t="s">
        <v>29</v>
      </c>
      <c r="D15" s="36" t="s">
        <v>61</v>
      </c>
      <c r="E15" s="34" t="s">
        <v>47</v>
      </c>
      <c r="F15" s="34">
        <v>3</v>
      </c>
      <c r="G15" s="11">
        <v>2004</v>
      </c>
      <c r="H15" s="33">
        <v>1984</v>
      </c>
      <c r="I15" s="11">
        <v>1964</v>
      </c>
      <c r="J15" s="24">
        <v>3</v>
      </c>
      <c r="K15" s="26">
        <f>SQRT(((SUM((POWER(G15-M15,2)),(POWER(H15-M15,2)),(POWER(I15-M15,2)))/(J15-1))))</f>
        <v>20</v>
      </c>
      <c r="L15" s="27">
        <f t="shared" ref="L15:L17" si="0">(K15*100)/M15</f>
        <v>1.0080645161290323</v>
      </c>
      <c r="M15" s="25">
        <f>(G15+H15+I15)/3</f>
        <v>1984</v>
      </c>
      <c r="N15" s="25">
        <f>MIN(G15:I15)</f>
        <v>1964</v>
      </c>
      <c r="O15" s="11">
        <f>F15*N15</f>
        <v>5892</v>
      </c>
    </row>
    <row r="16" spans="1:17" ht="48.75" customHeight="1" x14ac:dyDescent="0.25">
      <c r="A16" s="32">
        <v>2</v>
      </c>
      <c r="B16" s="82" t="s">
        <v>53</v>
      </c>
      <c r="C16" s="36" t="s">
        <v>29</v>
      </c>
      <c r="D16" s="36" t="s">
        <v>61</v>
      </c>
      <c r="E16" s="34" t="s">
        <v>47</v>
      </c>
      <c r="F16" s="34">
        <v>1</v>
      </c>
      <c r="G16" s="11">
        <v>7905</v>
      </c>
      <c r="H16" s="33">
        <v>7885</v>
      </c>
      <c r="I16" s="11">
        <v>7865</v>
      </c>
      <c r="J16" s="24">
        <v>3</v>
      </c>
      <c r="K16" s="26">
        <f t="shared" ref="K16:K17" si="1">SQRT(((SUM((POWER(G16-M16,2)),(POWER(H16-M16,2)),(POWER(I16-M16,2)))/(J16-1))))</f>
        <v>20</v>
      </c>
      <c r="L16" s="27">
        <f t="shared" si="0"/>
        <v>0.2536461636017755</v>
      </c>
      <c r="M16" s="25">
        <f t="shared" ref="M16:M17" si="2">(G16+H16+I16)/3</f>
        <v>7885</v>
      </c>
      <c r="N16" s="25">
        <f t="shared" ref="N16:N17" si="3">MIN(G16:I16)</f>
        <v>7865</v>
      </c>
      <c r="O16" s="11">
        <f t="shared" ref="O16:O17" si="4">F16*N16</f>
        <v>7865</v>
      </c>
    </row>
    <row r="17" spans="1:17" ht="57.75" customHeight="1" x14ac:dyDescent="0.25">
      <c r="A17" s="32">
        <v>3</v>
      </c>
      <c r="B17" s="82" t="s">
        <v>52</v>
      </c>
      <c r="C17" s="36" t="s">
        <v>51</v>
      </c>
      <c r="D17" s="36" t="s">
        <v>61</v>
      </c>
      <c r="E17" s="34" t="s">
        <v>47</v>
      </c>
      <c r="F17" s="34">
        <v>4</v>
      </c>
      <c r="G17" s="11">
        <v>6538</v>
      </c>
      <c r="H17" s="33">
        <v>6518</v>
      </c>
      <c r="I17" s="11">
        <v>6498</v>
      </c>
      <c r="J17" s="24">
        <v>3</v>
      </c>
      <c r="K17" s="26">
        <f t="shared" si="1"/>
        <v>20</v>
      </c>
      <c r="L17" s="27">
        <f t="shared" si="0"/>
        <v>0.30684258975145751</v>
      </c>
      <c r="M17" s="25">
        <f t="shared" si="2"/>
        <v>6518</v>
      </c>
      <c r="N17" s="25">
        <f t="shared" si="3"/>
        <v>6498</v>
      </c>
      <c r="O17" s="11">
        <f t="shared" si="4"/>
        <v>25992</v>
      </c>
    </row>
    <row r="18" spans="1:17" ht="26.25" customHeight="1" x14ac:dyDescent="0.25">
      <c r="A18" s="12"/>
      <c r="B18" s="9"/>
      <c r="C18" s="9"/>
      <c r="D18" s="9"/>
      <c r="E18" s="13" t="s">
        <v>16</v>
      </c>
      <c r="F18" s="42">
        <f>SUM(F15:F17)</f>
        <v>8</v>
      </c>
      <c r="G18" s="11">
        <f>SUM(G15:G17)</f>
        <v>16447</v>
      </c>
      <c r="H18" s="11">
        <f>SUM(H15:H17)</f>
        <v>16387</v>
      </c>
      <c r="I18" s="11">
        <f>SUM(I15:I17)</f>
        <v>16327</v>
      </c>
      <c r="J18" s="9"/>
      <c r="K18" s="9" t="s">
        <v>17</v>
      </c>
      <c r="L18" s="9"/>
      <c r="M18" s="9"/>
      <c r="N18" s="14" t="s">
        <v>16</v>
      </c>
      <c r="O18" s="11">
        <f>SUM(O15:O17)</f>
        <v>39749</v>
      </c>
      <c r="P18" s="3"/>
    </row>
    <row r="19" spans="1:17" x14ac:dyDescent="0.25">
      <c r="A19" s="44"/>
      <c r="K19" s="2" t="s">
        <v>17</v>
      </c>
      <c r="M19" s="15"/>
      <c r="N19" s="15"/>
      <c r="O19" s="16"/>
      <c r="P19" s="3"/>
    </row>
    <row r="20" spans="1:17" s="3" customFormat="1" ht="39.950000000000003" customHeight="1" x14ac:dyDescent="0.25">
      <c r="A20" s="67" t="s">
        <v>18</v>
      </c>
      <c r="B20" s="68"/>
      <c r="C20" s="68"/>
      <c r="D20" s="68"/>
      <c r="E20" s="68"/>
      <c r="F20" s="68"/>
      <c r="G20" s="68"/>
      <c r="H20" s="68"/>
      <c r="I20" s="68"/>
      <c r="J20" s="17">
        <f>O18</f>
        <v>39749</v>
      </c>
      <c r="K20" s="18" t="s">
        <v>2</v>
      </c>
      <c r="L20" s="19"/>
      <c r="M20" s="19"/>
      <c r="N20" s="19"/>
      <c r="O20" s="20"/>
      <c r="Q20" s="2"/>
    </row>
    <row r="21" spans="1:17" s="5" customFormat="1" ht="33.75" customHeight="1" x14ac:dyDescent="0.25">
      <c r="A21" s="69" t="s">
        <v>23</v>
      </c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3"/>
      <c r="Q21" s="2"/>
    </row>
    <row r="22" spans="1:17" ht="15" customHeight="1" x14ac:dyDescent="0.25">
      <c r="A22" s="71" t="s">
        <v>69</v>
      </c>
      <c r="B22" s="71"/>
      <c r="C22" s="71"/>
      <c r="D22" s="7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Q22" s="3"/>
    </row>
    <row r="23" spans="1:17" ht="39.950000000000003" customHeight="1" x14ac:dyDescent="0.25">
      <c r="O23" s="23"/>
    </row>
    <row r="24" spans="1:17" ht="15" customHeight="1" x14ac:dyDescent="0.25">
      <c r="A24" s="72" t="s">
        <v>19</v>
      </c>
      <c r="B24" s="72"/>
      <c r="C24" s="72"/>
      <c r="O24" s="23"/>
    </row>
    <row r="25" spans="1:17" ht="24.95" customHeight="1" x14ac:dyDescent="0.25">
      <c r="A25" s="73" t="s">
        <v>3</v>
      </c>
      <c r="B25" s="73"/>
      <c r="C25" s="73"/>
      <c r="D25" s="73"/>
      <c r="O25" s="22"/>
    </row>
    <row r="26" spans="1:17" ht="15" customHeight="1" x14ac:dyDescent="0.25">
      <c r="A26" s="66" t="s">
        <v>20</v>
      </c>
      <c r="B26" s="66"/>
      <c r="C26" s="66"/>
      <c r="D26" s="66"/>
    </row>
    <row r="27" spans="1:17" ht="20.100000000000001" customHeight="1" x14ac:dyDescent="0.25">
      <c r="A27" s="74" t="s">
        <v>22</v>
      </c>
      <c r="B27" s="74"/>
      <c r="C27" s="74"/>
      <c r="D27" s="74"/>
      <c r="G27" s="22"/>
      <c r="H27" s="21"/>
    </row>
    <row r="28" spans="1:17" ht="15" customHeight="1" x14ac:dyDescent="0.25">
      <c r="A28" s="66" t="s">
        <v>21</v>
      </c>
      <c r="B28" s="66"/>
      <c r="C28" s="66"/>
      <c r="D28" s="66"/>
    </row>
    <row r="32" spans="1:17" ht="15.75" customHeight="1" x14ac:dyDescent="0.25"/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</sheetData>
  <autoFilter ref="A14:Q14"/>
  <mergeCells count="29">
    <mergeCell ref="A7:B7"/>
    <mergeCell ref="C7:O7"/>
    <mergeCell ref="J1:O1"/>
    <mergeCell ref="J2:O2"/>
    <mergeCell ref="A3:O3"/>
    <mergeCell ref="A5:B5"/>
    <mergeCell ref="C5:O5"/>
    <mergeCell ref="A9:O9"/>
    <mergeCell ref="A10:O10"/>
    <mergeCell ref="A13:A14"/>
    <mergeCell ref="B13:B14"/>
    <mergeCell ref="C13:C14"/>
    <mergeCell ref="D13:D14"/>
    <mergeCell ref="E13:E14"/>
    <mergeCell ref="F13:F14"/>
    <mergeCell ref="G13:J13"/>
    <mergeCell ref="K13:K14"/>
    <mergeCell ref="L13:L14"/>
    <mergeCell ref="M13:M14"/>
    <mergeCell ref="N13:N14"/>
    <mergeCell ref="O13:O14"/>
    <mergeCell ref="A27:D27"/>
    <mergeCell ref="A28:D28"/>
    <mergeCell ref="A20:I20"/>
    <mergeCell ref="A21:O21"/>
    <mergeCell ref="A22:D22"/>
    <mergeCell ref="A24:C24"/>
    <mergeCell ref="A25:D25"/>
    <mergeCell ref="A26:D26"/>
  </mergeCells>
  <conditionalFormatting sqref="L15:L17">
    <cfRule type="cellIs" dxfId="3" priority="1" operator="greaterThan">
      <formula>33</formula>
    </cfRule>
    <cfRule type="cellIs" dxfId="2" priority="2" operator="equal">
      <formula>33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9" scale="48" fitToHeight="1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Q68"/>
  <sheetViews>
    <sheetView topLeftCell="A11" zoomScale="90" zoomScaleNormal="90" workbookViewId="0">
      <selection activeCell="H31" sqref="H31"/>
    </sheetView>
  </sheetViews>
  <sheetFormatPr defaultColWidth="12.42578125" defaultRowHeight="15.75" x14ac:dyDescent="0.25"/>
  <cols>
    <col min="1" max="1" width="4.42578125" style="3" customWidth="1"/>
    <col min="2" max="2" width="41" style="2" customWidth="1"/>
    <col min="3" max="4" width="18.140625" style="2" customWidth="1"/>
    <col min="5" max="5" width="14.85546875" style="2" customWidth="1"/>
    <col min="6" max="6" width="11.28515625" style="2" customWidth="1"/>
    <col min="7" max="7" width="21" style="2" customWidth="1"/>
    <col min="8" max="8" width="20" style="2" customWidth="1"/>
    <col min="9" max="9" width="20.42578125" style="2" customWidth="1"/>
    <col min="10" max="10" width="15.85546875" style="2" customWidth="1"/>
    <col min="11" max="11" width="22.7109375" style="2" customWidth="1"/>
    <col min="12" max="14" width="18.140625" style="2" customWidth="1"/>
    <col min="15" max="15" width="21.5703125" style="2" customWidth="1"/>
    <col min="16" max="16" width="12.42578125" style="77"/>
    <col min="17" max="16384" width="12.42578125" style="2"/>
  </cols>
  <sheetData>
    <row r="1" spans="1:17" s="1" customFormat="1" ht="49.5" customHeight="1" x14ac:dyDescent="0.25">
      <c r="J1" s="46"/>
      <c r="K1" s="46"/>
      <c r="L1" s="46"/>
      <c r="M1" s="46"/>
      <c r="N1" s="46"/>
      <c r="O1" s="46"/>
      <c r="P1" s="75"/>
      <c r="Q1" s="30"/>
    </row>
    <row r="2" spans="1:17" s="1" customFormat="1" ht="49.5" customHeight="1" x14ac:dyDescent="0.25">
      <c r="J2" s="46"/>
      <c r="K2" s="46"/>
      <c r="L2" s="46"/>
      <c r="M2" s="46"/>
      <c r="N2" s="46"/>
      <c r="O2" s="46"/>
      <c r="P2" s="76"/>
      <c r="Q2" s="31"/>
    </row>
    <row r="3" spans="1:17" s="5" customFormat="1" ht="52.5" customHeight="1" x14ac:dyDescent="0.25">
      <c r="A3" s="47" t="s">
        <v>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77"/>
      <c r="Q3" s="2"/>
    </row>
    <row r="4" spans="1:17" ht="39.950000000000003" customHeight="1" x14ac:dyDescent="0.25"/>
    <row r="5" spans="1:17" s="28" customFormat="1" ht="20.100000000000001" customHeight="1" x14ac:dyDescent="0.25">
      <c r="A5" s="48" t="s">
        <v>5</v>
      </c>
      <c r="B5" s="48"/>
      <c r="C5" s="78" t="s">
        <v>49</v>
      </c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7"/>
      <c r="Q5" s="2"/>
    </row>
    <row r="6" spans="1:17" ht="9.9499999999999993" customHeight="1" x14ac:dyDescent="0.25">
      <c r="A6" s="4"/>
      <c r="B6" s="4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</row>
    <row r="7" spans="1:17" ht="69.95" customHeight="1" x14ac:dyDescent="0.25">
      <c r="A7" s="45" t="s">
        <v>6</v>
      </c>
      <c r="B7" s="45"/>
      <c r="C7" s="80" t="s">
        <v>68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17" ht="20.100000000000001" customHeight="1" x14ac:dyDescent="0.25"/>
    <row r="9" spans="1:17" s="5" customFormat="1" ht="25.5" x14ac:dyDescent="0.25">
      <c r="A9" s="49" t="s">
        <v>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81"/>
    </row>
    <row r="10" spans="1:17" s="5" customFormat="1" ht="159.94999999999999" customHeight="1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81"/>
    </row>
    <row r="11" spans="1:17" ht="20.100000000000001" customHeight="1" x14ac:dyDescent="0.25"/>
    <row r="12" spans="1:17" ht="5.0999999999999996" customHeight="1" x14ac:dyDescent="0.25">
      <c r="A12" s="6"/>
      <c r="B12" s="7"/>
      <c r="C12" s="8"/>
      <c r="D12" s="8"/>
      <c r="E12" s="8"/>
      <c r="F12" s="8"/>
      <c r="G12" s="7"/>
      <c r="H12" s="9"/>
      <c r="I12" s="9"/>
      <c r="J12" s="9"/>
      <c r="K12" s="8"/>
      <c r="L12" s="8"/>
      <c r="M12" s="8"/>
      <c r="N12" s="8"/>
      <c r="O12" s="8"/>
    </row>
    <row r="13" spans="1:17" ht="20.100000000000001" customHeight="1" x14ac:dyDescent="0.25">
      <c r="A13" s="51" t="s">
        <v>0</v>
      </c>
      <c r="B13" s="53" t="s">
        <v>8</v>
      </c>
      <c r="C13" s="51"/>
      <c r="D13" s="57" t="s">
        <v>9</v>
      </c>
      <c r="E13" s="59" t="s">
        <v>10</v>
      </c>
      <c r="F13" s="51" t="s">
        <v>1</v>
      </c>
      <c r="G13" s="61" t="s">
        <v>11</v>
      </c>
      <c r="H13" s="62"/>
      <c r="I13" s="62"/>
      <c r="J13" s="63"/>
      <c r="K13" s="64" t="s">
        <v>25</v>
      </c>
      <c r="L13" s="64" t="s">
        <v>12</v>
      </c>
      <c r="M13" s="64" t="s">
        <v>13</v>
      </c>
      <c r="N13" s="64" t="s">
        <v>24</v>
      </c>
      <c r="O13" s="64" t="s">
        <v>14</v>
      </c>
    </row>
    <row r="14" spans="1:17" ht="71.25" customHeight="1" x14ac:dyDescent="0.25">
      <c r="A14" s="52"/>
      <c r="B14" s="54"/>
      <c r="C14" s="52"/>
      <c r="D14" s="58"/>
      <c r="E14" s="60"/>
      <c r="F14" s="52"/>
      <c r="G14" s="37" t="s">
        <v>62</v>
      </c>
      <c r="H14" s="37" t="s">
        <v>63</v>
      </c>
      <c r="I14" s="37" t="s">
        <v>64</v>
      </c>
      <c r="J14" s="10" t="s">
        <v>15</v>
      </c>
      <c r="K14" s="65"/>
      <c r="L14" s="65"/>
      <c r="M14" s="65"/>
      <c r="N14" s="65"/>
      <c r="O14" s="52"/>
    </row>
    <row r="15" spans="1:17" ht="31.5" x14ac:dyDescent="0.25">
      <c r="A15" s="32">
        <v>1</v>
      </c>
      <c r="B15" s="35" t="s">
        <v>54</v>
      </c>
      <c r="C15" s="29" t="s">
        <v>55</v>
      </c>
      <c r="D15" s="36" t="s">
        <v>61</v>
      </c>
      <c r="E15" s="34" t="s">
        <v>47</v>
      </c>
      <c r="F15" s="24">
        <v>7</v>
      </c>
      <c r="G15" s="11">
        <v>990</v>
      </c>
      <c r="H15" s="33">
        <v>980</v>
      </c>
      <c r="I15" s="11">
        <v>960</v>
      </c>
      <c r="J15" s="24">
        <v>3</v>
      </c>
      <c r="K15" s="26">
        <f>SQRT(((SUM((POWER(G15-M15,2)),(POWER(H15-M15,2)),(POWER(I15-M15,2)))/(J15-1))))</f>
        <v>15.275252316519467</v>
      </c>
      <c r="L15" s="27">
        <f t="shared" ref="L15:L23" si="0">(K15*100)/M15</f>
        <v>1.5640190085173515</v>
      </c>
      <c r="M15" s="25">
        <f>(G15+H15+I15)/3</f>
        <v>976.66666666666663</v>
      </c>
      <c r="N15" s="25">
        <f>MIN(G15:I15)</f>
        <v>960</v>
      </c>
      <c r="O15" s="11">
        <f>F15*N15</f>
        <v>6720</v>
      </c>
    </row>
    <row r="16" spans="1:17" ht="31.5" x14ac:dyDescent="0.25">
      <c r="A16" s="32">
        <v>2</v>
      </c>
      <c r="B16" s="82" t="s">
        <v>56</v>
      </c>
      <c r="C16" s="29" t="s">
        <v>55</v>
      </c>
      <c r="D16" s="36" t="s">
        <v>61</v>
      </c>
      <c r="E16" s="34" t="s">
        <v>47</v>
      </c>
      <c r="F16" s="24">
        <v>7</v>
      </c>
      <c r="G16" s="11">
        <v>990</v>
      </c>
      <c r="H16" s="33">
        <v>980</v>
      </c>
      <c r="I16" s="11">
        <v>960</v>
      </c>
      <c r="J16" s="24">
        <v>3</v>
      </c>
      <c r="K16" s="26">
        <f t="shared" ref="K16:K23" si="1">SQRT(((SUM((POWER(G16-M16,2)),(POWER(H16-M16,2)),(POWER(I16-M16,2)))/(J16-1))))</f>
        <v>15.275252316519467</v>
      </c>
      <c r="L16" s="27">
        <f t="shared" si="0"/>
        <v>1.5640190085173515</v>
      </c>
      <c r="M16" s="25">
        <f t="shared" ref="M16:M23" si="2">(G16+H16+I16)/3</f>
        <v>976.66666666666663</v>
      </c>
      <c r="N16" s="25">
        <f t="shared" ref="N16:N23" si="3">MIN(G16:I16)</f>
        <v>960</v>
      </c>
      <c r="O16" s="11">
        <f t="shared" ref="O16:O23" si="4">F16*N16</f>
        <v>6720</v>
      </c>
    </row>
    <row r="17" spans="1:17" ht="31.5" x14ac:dyDescent="0.25">
      <c r="A17" s="32">
        <v>3</v>
      </c>
      <c r="B17" s="82" t="s">
        <v>67</v>
      </c>
      <c r="C17" s="29" t="s">
        <v>55</v>
      </c>
      <c r="D17" s="36" t="s">
        <v>61</v>
      </c>
      <c r="E17" s="34" t="s">
        <v>47</v>
      </c>
      <c r="F17" s="24">
        <v>2</v>
      </c>
      <c r="G17" s="11">
        <v>1450</v>
      </c>
      <c r="H17" s="33">
        <v>1440</v>
      </c>
      <c r="I17" s="11">
        <v>1440</v>
      </c>
      <c r="J17" s="24">
        <v>3</v>
      </c>
      <c r="K17" s="26">
        <f t="shared" si="1"/>
        <v>5.7735026918962573</v>
      </c>
      <c r="L17" s="27">
        <f t="shared" si="0"/>
        <v>0.40001173384962524</v>
      </c>
      <c r="M17" s="25">
        <f t="shared" si="2"/>
        <v>1443.3333333333333</v>
      </c>
      <c r="N17" s="25">
        <f t="shared" si="3"/>
        <v>1440</v>
      </c>
      <c r="O17" s="11">
        <f t="shared" si="4"/>
        <v>2880</v>
      </c>
    </row>
    <row r="18" spans="1:17" ht="31.5" x14ac:dyDescent="0.25">
      <c r="A18" s="32">
        <v>4</v>
      </c>
      <c r="B18" s="82" t="s">
        <v>57</v>
      </c>
      <c r="C18" s="29" t="s">
        <v>55</v>
      </c>
      <c r="D18" s="36" t="s">
        <v>61</v>
      </c>
      <c r="E18" s="34" t="s">
        <v>47</v>
      </c>
      <c r="F18" s="24">
        <v>4</v>
      </c>
      <c r="G18" s="11">
        <v>1450</v>
      </c>
      <c r="H18" s="33">
        <v>1440</v>
      </c>
      <c r="I18" s="11">
        <v>1432</v>
      </c>
      <c r="J18" s="24">
        <v>3</v>
      </c>
      <c r="K18" s="26">
        <f t="shared" si="1"/>
        <v>9.0184995056457886</v>
      </c>
      <c r="L18" s="27">
        <f t="shared" si="0"/>
        <v>0.62599487544973076</v>
      </c>
      <c r="M18" s="25">
        <f t="shared" si="2"/>
        <v>1440.6666666666667</v>
      </c>
      <c r="N18" s="25">
        <f t="shared" si="3"/>
        <v>1432</v>
      </c>
      <c r="O18" s="11">
        <f t="shared" si="4"/>
        <v>5728</v>
      </c>
    </row>
    <row r="19" spans="1:17" ht="31.5" x14ac:dyDescent="0.25">
      <c r="A19" s="32">
        <v>5</v>
      </c>
      <c r="B19" s="82" t="s">
        <v>33</v>
      </c>
      <c r="C19" s="29" t="s">
        <v>55</v>
      </c>
      <c r="D19" s="36" t="s">
        <v>61</v>
      </c>
      <c r="E19" s="34" t="s">
        <v>47</v>
      </c>
      <c r="F19" s="24">
        <v>3</v>
      </c>
      <c r="G19" s="11">
        <v>1450</v>
      </c>
      <c r="H19" s="33">
        <v>1440</v>
      </c>
      <c r="I19" s="11">
        <v>1432</v>
      </c>
      <c r="J19" s="24">
        <v>3</v>
      </c>
      <c r="K19" s="26">
        <f t="shared" si="1"/>
        <v>9.0184995056457886</v>
      </c>
      <c r="L19" s="27">
        <f t="shared" si="0"/>
        <v>0.62599487544973076</v>
      </c>
      <c r="M19" s="25">
        <f t="shared" si="2"/>
        <v>1440.6666666666667</v>
      </c>
      <c r="N19" s="25">
        <f t="shared" si="3"/>
        <v>1432</v>
      </c>
      <c r="O19" s="11">
        <f t="shared" si="4"/>
        <v>4296</v>
      </c>
    </row>
    <row r="20" spans="1:17" ht="31.5" x14ac:dyDescent="0.25">
      <c r="A20" s="32">
        <v>6</v>
      </c>
      <c r="B20" s="82" t="s">
        <v>58</v>
      </c>
      <c r="C20" s="29" t="s">
        <v>55</v>
      </c>
      <c r="D20" s="36" t="s">
        <v>61</v>
      </c>
      <c r="E20" s="34" t="s">
        <v>47</v>
      </c>
      <c r="F20" s="24">
        <v>1</v>
      </c>
      <c r="G20" s="11">
        <v>1010</v>
      </c>
      <c r="H20" s="33">
        <v>990</v>
      </c>
      <c r="I20" s="11">
        <v>960</v>
      </c>
      <c r="J20" s="24">
        <v>3</v>
      </c>
      <c r="K20" s="26">
        <f t="shared" si="1"/>
        <v>25.16611478423583</v>
      </c>
      <c r="L20" s="27">
        <f t="shared" si="0"/>
        <v>2.5506197416455234</v>
      </c>
      <c r="M20" s="25">
        <f t="shared" si="2"/>
        <v>986.66666666666663</v>
      </c>
      <c r="N20" s="25">
        <f t="shared" si="3"/>
        <v>960</v>
      </c>
      <c r="O20" s="11">
        <f t="shared" si="4"/>
        <v>960</v>
      </c>
    </row>
    <row r="21" spans="1:17" ht="31.5" x14ac:dyDescent="0.25">
      <c r="A21" s="32">
        <v>7</v>
      </c>
      <c r="B21" s="82" t="s">
        <v>34</v>
      </c>
      <c r="C21" s="29" t="s">
        <v>55</v>
      </c>
      <c r="D21" s="36" t="s">
        <v>61</v>
      </c>
      <c r="E21" s="34" t="s">
        <v>47</v>
      </c>
      <c r="F21" s="24">
        <v>1</v>
      </c>
      <c r="G21" s="11">
        <v>1950</v>
      </c>
      <c r="H21" s="33">
        <v>1900</v>
      </c>
      <c r="I21" s="11">
        <v>1984</v>
      </c>
      <c r="J21" s="24">
        <v>3</v>
      </c>
      <c r="K21" s="26">
        <f t="shared" si="1"/>
        <v>42.253205006642197</v>
      </c>
      <c r="L21" s="27">
        <f t="shared" si="0"/>
        <v>2.1727736547810523</v>
      </c>
      <c r="M21" s="25">
        <f t="shared" si="2"/>
        <v>1944.6666666666667</v>
      </c>
      <c r="N21" s="25">
        <f t="shared" si="3"/>
        <v>1900</v>
      </c>
      <c r="O21" s="11">
        <f t="shared" si="4"/>
        <v>1900</v>
      </c>
    </row>
    <row r="22" spans="1:17" ht="31.5" x14ac:dyDescent="0.25">
      <c r="A22" s="32">
        <v>8</v>
      </c>
      <c r="B22" s="82" t="s">
        <v>35</v>
      </c>
      <c r="C22" s="29" t="s">
        <v>55</v>
      </c>
      <c r="D22" s="36" t="s">
        <v>61</v>
      </c>
      <c r="E22" s="34" t="s">
        <v>47</v>
      </c>
      <c r="F22" s="24">
        <v>1</v>
      </c>
      <c r="G22" s="11">
        <v>1950</v>
      </c>
      <c r="H22" s="33">
        <v>1900</v>
      </c>
      <c r="I22" s="11">
        <v>1984</v>
      </c>
      <c r="J22" s="24">
        <v>3</v>
      </c>
      <c r="K22" s="26">
        <f t="shared" si="1"/>
        <v>42.253205006642197</v>
      </c>
      <c r="L22" s="27">
        <f t="shared" si="0"/>
        <v>2.1727736547810523</v>
      </c>
      <c r="M22" s="25">
        <f t="shared" si="2"/>
        <v>1944.6666666666667</v>
      </c>
      <c r="N22" s="25">
        <f t="shared" si="3"/>
        <v>1900</v>
      </c>
      <c r="O22" s="11">
        <f t="shared" si="4"/>
        <v>1900</v>
      </c>
    </row>
    <row r="23" spans="1:17" ht="31.5" x14ac:dyDescent="0.25">
      <c r="A23" s="32">
        <v>9</v>
      </c>
      <c r="B23" s="82" t="s">
        <v>59</v>
      </c>
      <c r="C23" s="29" t="s">
        <v>55</v>
      </c>
      <c r="D23" s="36" t="s">
        <v>61</v>
      </c>
      <c r="E23" s="34" t="s">
        <v>47</v>
      </c>
      <c r="F23" s="24">
        <v>1</v>
      </c>
      <c r="G23" s="11">
        <v>1950</v>
      </c>
      <c r="H23" s="33">
        <v>1900</v>
      </c>
      <c r="I23" s="11">
        <v>1984</v>
      </c>
      <c r="J23" s="24">
        <v>3</v>
      </c>
      <c r="K23" s="26">
        <f t="shared" si="1"/>
        <v>42.253205006642197</v>
      </c>
      <c r="L23" s="27">
        <f t="shared" si="0"/>
        <v>2.1727736547810523</v>
      </c>
      <c r="M23" s="25">
        <f t="shared" si="2"/>
        <v>1944.6666666666667</v>
      </c>
      <c r="N23" s="25">
        <f t="shared" si="3"/>
        <v>1900</v>
      </c>
      <c r="O23" s="11">
        <f t="shared" si="4"/>
        <v>1900</v>
      </c>
    </row>
    <row r="24" spans="1:17" ht="26.25" customHeight="1" x14ac:dyDescent="0.25">
      <c r="A24" s="12"/>
      <c r="B24" s="9"/>
      <c r="C24" s="9"/>
      <c r="D24" s="9"/>
      <c r="E24" s="13" t="s">
        <v>16</v>
      </c>
      <c r="F24" s="42">
        <f>SUM(F15:F23)</f>
        <v>27</v>
      </c>
      <c r="G24" s="11">
        <f>SUM(G15:G23)</f>
        <v>13190</v>
      </c>
      <c r="H24" s="11">
        <f>SUM(H15:H23)</f>
        <v>12970</v>
      </c>
      <c r="I24" s="11">
        <f>SUM(I15:I23)</f>
        <v>13136</v>
      </c>
      <c r="J24" s="9"/>
      <c r="K24" s="9" t="s">
        <v>17</v>
      </c>
      <c r="L24" s="9"/>
      <c r="M24" s="9"/>
      <c r="N24" s="14" t="s">
        <v>16</v>
      </c>
      <c r="O24" s="11">
        <f>SUM(O15:O23)</f>
        <v>33004</v>
      </c>
      <c r="P24" s="3"/>
    </row>
    <row r="25" spans="1:17" x14ac:dyDescent="0.25">
      <c r="A25" s="44"/>
      <c r="K25" s="2" t="s">
        <v>17</v>
      </c>
      <c r="M25" s="15"/>
      <c r="N25" s="15"/>
      <c r="O25" s="16"/>
      <c r="P25" s="3"/>
    </row>
    <row r="26" spans="1:17" s="3" customFormat="1" ht="39.950000000000003" customHeight="1" x14ac:dyDescent="0.25">
      <c r="A26" s="67" t="s">
        <v>18</v>
      </c>
      <c r="B26" s="68"/>
      <c r="C26" s="68"/>
      <c r="D26" s="68"/>
      <c r="E26" s="68"/>
      <c r="F26" s="68"/>
      <c r="G26" s="68"/>
      <c r="H26" s="68"/>
      <c r="I26" s="68"/>
      <c r="J26" s="17">
        <f>O24</f>
        <v>33004</v>
      </c>
      <c r="K26" s="18" t="s">
        <v>2</v>
      </c>
      <c r="L26" s="19"/>
      <c r="M26" s="19"/>
      <c r="N26" s="19"/>
      <c r="O26" s="20"/>
      <c r="Q26" s="2"/>
    </row>
    <row r="27" spans="1:17" s="5" customFormat="1" ht="33.75" customHeight="1" x14ac:dyDescent="0.25">
      <c r="A27" s="69" t="s">
        <v>23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3"/>
      <c r="Q27" s="2"/>
    </row>
    <row r="28" spans="1:17" ht="15" customHeight="1" x14ac:dyDescent="0.25">
      <c r="A28" s="71" t="s">
        <v>69</v>
      </c>
      <c r="B28" s="71"/>
      <c r="C28" s="71"/>
      <c r="D28" s="7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Q28" s="3"/>
    </row>
    <row r="29" spans="1:17" ht="17.25" customHeight="1" x14ac:dyDescent="0.25">
      <c r="O29" s="23"/>
    </row>
    <row r="30" spans="1:17" ht="15" customHeight="1" x14ac:dyDescent="0.25">
      <c r="A30" s="72" t="s">
        <v>19</v>
      </c>
      <c r="B30" s="72"/>
      <c r="C30" s="72"/>
      <c r="O30" s="23"/>
    </row>
    <row r="31" spans="1:17" ht="24.95" customHeight="1" x14ac:dyDescent="0.25">
      <c r="A31" s="73" t="s">
        <v>3</v>
      </c>
      <c r="B31" s="73"/>
      <c r="C31" s="73"/>
      <c r="D31" s="73"/>
      <c r="O31" s="22"/>
    </row>
    <row r="32" spans="1:17" ht="15" customHeight="1" x14ac:dyDescent="0.25">
      <c r="A32" s="66" t="s">
        <v>20</v>
      </c>
      <c r="B32" s="66"/>
      <c r="C32" s="66"/>
      <c r="D32" s="66"/>
    </row>
    <row r="33" spans="1:8" ht="20.100000000000001" customHeight="1" x14ac:dyDescent="0.25">
      <c r="A33" s="74" t="s">
        <v>22</v>
      </c>
      <c r="B33" s="74"/>
      <c r="C33" s="74"/>
      <c r="D33" s="74"/>
      <c r="G33" s="22"/>
      <c r="H33" s="21"/>
    </row>
    <row r="34" spans="1:8" ht="15" customHeight="1" x14ac:dyDescent="0.25">
      <c r="A34" s="66" t="s">
        <v>21</v>
      </c>
      <c r="B34" s="66"/>
      <c r="C34" s="66"/>
      <c r="D34" s="66"/>
    </row>
    <row r="38" spans="1:8" ht="15.75" customHeight="1" x14ac:dyDescent="0.25"/>
    <row r="42" spans="1:8" x14ac:dyDescent="0.25">
      <c r="A42" s="2"/>
    </row>
    <row r="45" spans="1:8" x14ac:dyDescent="0.25">
      <c r="A45" s="2"/>
    </row>
    <row r="46" spans="1:8" x14ac:dyDescent="0.25">
      <c r="A46" s="2"/>
    </row>
    <row r="47" spans="1:8" x14ac:dyDescent="0.25">
      <c r="A47" s="2"/>
    </row>
    <row r="48" spans="1:8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</sheetData>
  <autoFilter ref="A14:Q14"/>
  <mergeCells count="29">
    <mergeCell ref="A7:B7"/>
    <mergeCell ref="C7:O7"/>
    <mergeCell ref="J1:O1"/>
    <mergeCell ref="J2:O2"/>
    <mergeCell ref="A3:O3"/>
    <mergeCell ref="A5:B5"/>
    <mergeCell ref="C5:O5"/>
    <mergeCell ref="A9:O9"/>
    <mergeCell ref="A10:O10"/>
    <mergeCell ref="A13:A14"/>
    <mergeCell ref="B13:B14"/>
    <mergeCell ref="C13:C14"/>
    <mergeCell ref="D13:D14"/>
    <mergeCell ref="E13:E14"/>
    <mergeCell ref="F13:F14"/>
    <mergeCell ref="G13:J13"/>
    <mergeCell ref="K13:K14"/>
    <mergeCell ref="L13:L14"/>
    <mergeCell ref="M13:M14"/>
    <mergeCell ref="N13:N14"/>
    <mergeCell ref="O13:O14"/>
    <mergeCell ref="A33:D33"/>
    <mergeCell ref="A34:D34"/>
    <mergeCell ref="A26:I26"/>
    <mergeCell ref="A27:O27"/>
    <mergeCell ref="A28:D28"/>
    <mergeCell ref="A30:C30"/>
    <mergeCell ref="A31:D31"/>
    <mergeCell ref="A32:D32"/>
  </mergeCells>
  <conditionalFormatting sqref="L15:L23">
    <cfRule type="cellIs" dxfId="1" priority="1" operator="greaterThan">
      <formula>33</formula>
    </cfRule>
    <cfRule type="cellIs" dxfId="0" priority="2" operator="equal">
      <formula>33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9" scale="48" fitToHeight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20</vt:i4>
      </vt:variant>
    </vt:vector>
  </HeadingPairs>
  <TitlesOfParts>
    <vt:vector size="25" baseType="lpstr">
      <vt:lpstr>НМЦК</vt:lpstr>
      <vt:lpstr>НМЦК заправка</vt:lpstr>
      <vt:lpstr>НМЦК восстановление</vt:lpstr>
      <vt:lpstr>НМЦК ремонт</vt:lpstr>
      <vt:lpstr>НМЦК профилактика</vt:lpstr>
      <vt:lpstr>НМЦК!_GoBack1</vt:lpstr>
      <vt:lpstr>'НМЦК восстановление'!_GoBack1</vt:lpstr>
      <vt:lpstr>'НМЦК заправка'!_GoBack1</vt:lpstr>
      <vt:lpstr>'НМЦК профилактика'!_GoBack1</vt:lpstr>
      <vt:lpstr>'НМЦК ремонт'!_GoBack1</vt:lpstr>
      <vt:lpstr>НМЦК!_GoBack2</vt:lpstr>
      <vt:lpstr>'НМЦК восстановление'!_GoBack2</vt:lpstr>
      <vt:lpstr>'НМЦК заправка'!_GoBack2</vt:lpstr>
      <vt:lpstr>'НМЦК профилактика'!_GoBack2</vt:lpstr>
      <vt:lpstr>'НМЦК ремонт'!_GoBack2</vt:lpstr>
      <vt:lpstr>НМЦК!Заголовки_для_печати</vt:lpstr>
      <vt:lpstr>'НМЦК восстановление'!Заголовки_для_печати</vt:lpstr>
      <vt:lpstr>'НМЦК заправка'!Заголовки_для_печати</vt:lpstr>
      <vt:lpstr>'НМЦК профилактика'!Заголовки_для_печати</vt:lpstr>
      <vt:lpstr>'НМЦК ремонт'!Заголовки_для_печати</vt:lpstr>
      <vt:lpstr>НМЦК!Область_печати</vt:lpstr>
      <vt:lpstr>'НМЦК восстановление'!Область_печати</vt:lpstr>
      <vt:lpstr>'НМЦК заправка'!Область_печати</vt:lpstr>
      <vt:lpstr>'НМЦК профилактика'!Область_печати</vt:lpstr>
      <vt:lpstr>'НМЦК ремонт'!Область_печати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2025-07-23T14:03:21Z</cp:lastPrinted>
  <dcterms:created xsi:type="dcterms:W3CDTF">2014-01-15T18:15:09Z</dcterms:created>
  <dcterms:modified xsi:type="dcterms:W3CDTF">2025-07-24T10:30:24Z</dcterms:modified>
</cp:coreProperties>
</file>