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 activeTab="1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definedNames>
    <definedName name="_xlnm.Print_Area" localSheetId="1">'Анализ рынка'!$A$1:$K$14</definedName>
    <definedName name="_xlnm.Print_Area" localSheetId="0">'Итоговый расчет'!$A$1:$O$21</definedName>
    <definedName name="_xlnm.Print_Area" localSheetId="3">'Расчет средневзвешенной цены'!$A$1:$I$5</definedName>
    <definedName name="_xlnm.Print_Area" localSheetId="2">'Тарифный метод'!$A$1:$H$5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14" i="1"/>
  <c r="O7" i="1" l="1"/>
  <c r="H5" i="3" l="1"/>
  <c r="B8" i="1" l="1"/>
</calcChain>
</file>

<file path=xl/sharedStrings.xml><?xml version="1.0" encoding="utf-8"?>
<sst xmlns="http://schemas.openxmlformats.org/spreadsheetml/2006/main" count="94" uniqueCount="75">
  <si>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</si>
  <si>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</si>
  <si>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</si>
  <si>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</si>
  <si>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</si>
  <si>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</si>
  <si>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</si>
  <si>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</si>
  <si>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</si>
  <si>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</si>
  <si>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</si>
  <si>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</si>
  <si>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</si>
  <si>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</si>
  <si>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</si>
  <si>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</si>
  <si>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</si>
  <si>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</si>
  <si>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</si>
  <si>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</si>
  <si>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</si>
  <si>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</si>
  <si>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</si>
  <si>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</si>
  <si>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Коэффициент вариации, (%)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</si>
  <si>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</si>
  <si>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</si>
  <si>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</si>
  <si>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</si>
  <si>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</si>
  <si>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</si>
  <si>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</si>
  <si>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</si>
  <si>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</si>
  <si>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</si>
  <si>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</si>
  <si>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Средневзвешенная цена за единицу товара без учета НДС и опт.надбавки, руб.</t>
  </si>
  <si>
    <t>Расчет референтной цены*</t>
  </si>
  <si>
    <t>Количество, ед.изм.</t>
  </si>
  <si>
    <t>1</t>
  </si>
  <si>
    <t>Среднеквадратическое отклонение</t>
  </si>
  <si>
    <t>Цена за единицу,
с НДС и опт.надбавки, руб.</t>
  </si>
  <si>
    <t>Оптовая надбавка**, %</t>
  </si>
  <si>
    <t>** Распоряжение Комитета по тарифам Санкт-Петербурга от 29.09.2021 № 52-р «Об установлении предельных размеров оптовых надбавок и предельных размеров розничных надбавок к фактическим отпускным ценам, установленным производителями лекарственных препаратов, на лекарственные препараты, включенные в перечень жизненно необходимых и важнейших лекарственных препаратов, на территории Санкт-Петербурга»</t>
  </si>
  <si>
    <t>Заведующий аптечной организацией ______________________________</t>
  </si>
  <si>
    <t>/Васильев Е.И./</t>
  </si>
  <si>
    <t>мл</t>
  </si>
  <si>
    <t>Количество в упаковке единиц измерения</t>
  </si>
  <si>
    <t>МНН, форма выпуска, дозировка, фасовка</t>
  </si>
  <si>
    <t xml:space="preserve">МНН/ лек. форма/ дозировка
</t>
  </si>
  <si>
    <t xml:space="preserve">МНН, лек. Форма, дозировка, фасовка
</t>
  </si>
  <si>
    <t>Коммерческое предложение</t>
  </si>
  <si>
    <t>*</t>
  </si>
  <si>
    <t>21.20.23.191</t>
  </si>
  <si>
    <t>Диаскинтест</t>
  </si>
  <si>
    <t>Аллерген туберкулезный рекомбинантный в стандартном разведении раствор для внутрикожного введения, 3 мл., - флаконы (1) - пачки картонные</t>
  </si>
  <si>
    <t>АО "ГЕНЕРИУМ"</t>
  </si>
  <si>
    <t>ЛСР-006435/08 17.09.2024 1366/20-24</t>
  </si>
  <si>
    <t>№ 113-24 от 08 июля 2024</t>
  </si>
  <si>
    <t>СГЗ</t>
  </si>
  <si>
    <t>Платные</t>
  </si>
  <si>
    <t xml:space="preserve">33фл </t>
  </si>
  <si>
    <t>3фл</t>
  </si>
  <si>
    <t>НАТРИЯ ХЛОРИД раствор для инъекций стерильный 100мг/мл 100мл.</t>
  </si>
  <si>
    <t>Натрия хлорид 10% 100мл</t>
  </si>
  <si>
    <t>Цена из контракта/ коммерческого предложения</t>
  </si>
  <si>
    <t xml:space="preserve">Количество </t>
  </si>
  <si>
    <t>Всего количество к закупке</t>
  </si>
  <si>
    <t xml:space="preserve">Сумма: </t>
  </si>
  <si>
    <t>1625-01-01 от 13.11.2025</t>
  </si>
  <si>
    <t>№3511/11-Н от 26.11.2025</t>
  </si>
  <si>
    <t>№ С/2025/11 от26.11.2025</t>
  </si>
  <si>
    <t>Минимальное значение</t>
  </si>
  <si>
    <t>Итого:  84950,00</t>
  </si>
  <si>
    <t>Дата обоснования НМЦК:   15.12.2025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</si>
</sst>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 ##0.00"/>
    <numFmt numFmtId="165" formatCode="###\ 0\.00"/>
    <numFmt numFmtId="166" formatCode="#,##0.00#########"/>
    <numFmt numFmtId="167" formatCode="0.0000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0"/>
  </cellStyleXfs>
  <cellXfs count="81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6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7" xfId="0" applyFont="1" applyBorder="1" applyAlignment="1">
      <alignment horizontal="center" vertical="center" wrapText="1" shrinkToFit="1"/>
    </xf>
    <xf numFmtId="166" fontId="8" fillId="0" borderId="4" xfId="0" applyNumberFormat="1" applyFont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10" fillId="0" borderId="0" xfId="0" applyFont="1"/>
    <xf numFmtId="0" fontId="8" fillId="0" borderId="5" xfId="0" applyFont="1" applyBorder="1" applyAlignment="1">
      <alignment horizontal="center" vertical="center" wrapText="1" shrinkToFit="1"/>
    </xf>
    <xf numFmtId="0" fontId="8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 shrinkToFi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 shrinkToFit="1"/>
    </xf>
    <xf numFmtId="166" fontId="4" fillId="0" borderId="8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/>
    <xf numFmtId="0" fontId="2" fillId="0" borderId="5" xfId="0" applyFont="1" applyBorder="1" applyAlignment="1">
      <alignment horizontal="center" vertical="center" wrapText="1" shrinkToFit="1"/>
    </xf>
    <xf numFmtId="166" fontId="8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 shrinkToFit="1"/>
    </xf>
    <xf numFmtId="1" fontId="4" fillId="0" borderId="1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 shrinkToFit="1"/>
    </xf>
    <xf numFmtId="2" fontId="4" fillId="0" borderId="0" xfId="0" applyNumberFormat="1" applyFont="1" applyFill="1" applyBorder="1"/>
    <xf numFmtId="165" fontId="11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166" fontId="2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 shrinkToFit="1"/>
    </xf>
    <xf numFmtId="166" fontId="4" fillId="2" borderId="1" xfId="0" applyNumberFormat="1" applyFont="1" applyFill="1" applyBorder="1" applyAlignment="1">
      <alignment horizontal="center" vertical="center" wrapText="1" shrinkToFi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166" fontId="2" fillId="2" borderId="5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2" fontId="5" fillId="0" borderId="9" xfId="0" applyNumberFormat="1" applyFont="1" applyFill="1" applyBorder="1" applyAlignment="1">
      <alignment horizontal="righ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left" vertical="center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166" fontId="7" fillId="0" borderId="4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 shrinkToFit="1"/>
    </xf>
    <xf numFmtId="166" fontId="6" fillId="0" borderId="4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3</xdr:col>
      <xdr:colOff>781050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62025"/>
          <a:ext cx="602932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5</xdr:row>
      <xdr:rowOff>0</xdr:rowOff>
    </xdr:from>
    <xdr:ext cx="9525" cy="9525"/>
    <xdr:pic>
      <xdr:nvPicPr>
        <xdr:cNvPr id="4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</xdr:row>
      <xdr:rowOff>0</xdr:rowOff>
    </xdr:from>
    <xdr:ext cx="9525" cy="9525"/>
    <xdr:pic>
      <xdr:nvPicPr>
        <xdr:cNvPr id="5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</xdr:row>
      <xdr:rowOff>0</xdr:rowOff>
    </xdr:from>
    <xdr:ext cx="9525" cy="9525"/>
    <xdr:pic>
      <xdr:nvPicPr>
        <xdr:cNvPr id="6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</xdr:row>
      <xdr:rowOff>0</xdr:rowOff>
    </xdr:from>
    <xdr:ext cx="9525" cy="9525"/>
    <xdr:pic>
      <xdr:nvPicPr>
        <xdr:cNvPr id="7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5</xdr:row>
      <xdr:rowOff>0</xdr:rowOff>
    </xdr:from>
    <xdr:ext cx="9525" cy="9525"/>
    <xdr:pic>
      <xdr:nvPicPr>
        <xdr:cNvPr id="10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2"/>
  <sheetViews>
    <sheetView view="pageBreakPreview" topLeftCell="A5" zoomScaleNormal="100" zoomScaleSheetLayoutView="100" workbookViewId="0">
      <selection activeCell="B13" sqref="B13:G1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1"/>
    </row>
    <row r="2" spans="1:256" ht="54.75" customHeight="1" x14ac:dyDescent="0.25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4"/>
    </row>
    <row r="3" spans="1:256" ht="123.75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4"/>
    </row>
    <row r="4" spans="1:256" ht="15.75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49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42</v>
      </c>
      <c r="L6" s="7" t="s">
        <v>13</v>
      </c>
      <c r="M6" s="7" t="s">
        <v>14</v>
      </c>
      <c r="N6" s="7" t="s">
        <v>38</v>
      </c>
      <c r="O6" s="7" t="s">
        <v>15</v>
      </c>
      <c r="IU6" s="3"/>
      <c r="IV6" s="3"/>
    </row>
    <row r="7" spans="1:256" ht="64.5" customHeight="1" x14ac:dyDescent="0.25">
      <c r="A7" s="34" t="s">
        <v>39</v>
      </c>
      <c r="B7" s="40"/>
      <c r="C7" s="41" t="s">
        <v>53</v>
      </c>
      <c r="D7" s="42" t="s">
        <v>46</v>
      </c>
      <c r="E7" s="42"/>
      <c r="F7" s="42">
        <v>447.26</v>
      </c>
      <c r="G7" s="43">
        <v>447.55</v>
      </c>
      <c r="H7" s="44">
        <v>475.2</v>
      </c>
      <c r="I7" s="44" t="s">
        <v>52</v>
      </c>
      <c r="J7" s="42">
        <v>447.26</v>
      </c>
      <c r="K7" s="45">
        <v>10</v>
      </c>
      <c r="L7" s="45">
        <v>10</v>
      </c>
      <c r="M7" s="47">
        <v>541.17999999999995</v>
      </c>
      <c r="N7" s="46">
        <v>108</v>
      </c>
      <c r="O7" s="42">
        <f>N7*M7</f>
        <v>58447.439999999995</v>
      </c>
      <c r="IU7" s="3"/>
      <c r="IV7" s="3"/>
    </row>
    <row r="8" spans="1:256" ht="15.75" x14ac:dyDescent="0.25">
      <c r="A8" s="26"/>
      <c r="B8" s="57">
        <f>O7</f>
        <v>58447.439999999995</v>
      </c>
      <c r="C8" s="57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8"/>
      <c r="IU8" s="3"/>
      <c r="IV8" s="3"/>
    </row>
    <row r="9" spans="1:256" ht="15.75" x14ac:dyDescent="0.25">
      <c r="Q9" s="9"/>
    </row>
    <row r="10" spans="1:256" ht="15.75" x14ac:dyDescent="0.25">
      <c r="A10" s="59" t="s">
        <v>17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Q10" s="9"/>
    </row>
    <row r="11" spans="1:256" ht="31.5" customHeight="1" x14ac:dyDescent="0.25">
      <c r="A11" s="60" t="s">
        <v>43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Q11" s="37"/>
    </row>
    <row r="12" spans="1:256" ht="18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256" ht="21" customHeight="1" x14ac:dyDescent="0.25">
      <c r="B13" s="11" t="s">
        <v>18</v>
      </c>
      <c r="C13" s="11"/>
      <c r="D13" s="27">
        <v>45679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256" ht="21" customHeight="1" x14ac:dyDescent="0.25">
      <c r="B14" s="11"/>
      <c r="C14" s="11"/>
      <c r="F14" s="10"/>
      <c r="G14" s="10"/>
      <c r="H14" s="10"/>
      <c r="I14" s="10"/>
      <c r="J14" s="10"/>
      <c r="K14" s="10"/>
      <c r="L14" s="10" t="s">
        <v>59</v>
      </c>
      <c r="M14" s="10" t="s">
        <v>61</v>
      </c>
      <c r="N14" s="42">
        <f>O7/108*99</f>
        <v>53576.819999999992</v>
      </c>
      <c r="O14" s="10"/>
      <c r="P14" s="10"/>
      <c r="Q14" s="10"/>
    </row>
    <row r="15" spans="1:256" ht="15" customHeight="1" x14ac:dyDescent="0.25">
      <c r="B15" s="53" t="s">
        <v>44</v>
      </c>
      <c r="C15" s="53"/>
      <c r="D15" s="53"/>
      <c r="E15" s="53"/>
      <c r="F15" s="2" t="s">
        <v>45</v>
      </c>
      <c r="G15" s="10"/>
      <c r="H15" s="10"/>
      <c r="I15" s="10"/>
      <c r="J15" s="10"/>
      <c r="K15" s="10"/>
      <c r="L15" s="10" t="s">
        <v>60</v>
      </c>
      <c r="M15" s="10" t="s">
        <v>62</v>
      </c>
      <c r="N15" s="42">
        <f>O7-N14</f>
        <v>4870.6200000000026</v>
      </c>
      <c r="O15" s="10"/>
      <c r="P15" s="10"/>
      <c r="Q15" s="10"/>
    </row>
    <row r="16" spans="1:256" ht="15" customHeight="1" x14ac:dyDescent="0.25">
      <c r="B16" s="53"/>
      <c r="C16" s="53"/>
      <c r="D16" s="53"/>
      <c r="E16" s="53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ht="15" customHeight="1" x14ac:dyDescent="0.25">
      <c r="B17" s="53"/>
      <c r="C17" s="53"/>
      <c r="D17" s="53"/>
      <c r="E17" s="53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ht="15" customHeight="1" x14ac:dyDescent="0.25">
      <c r="B18" s="53"/>
      <c r="C18" s="53"/>
      <c r="D18" s="53"/>
      <c r="E18" s="5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ht="15" customHeight="1" x14ac:dyDescent="0.25">
      <c r="B19" s="53" t="s">
        <v>19</v>
      </c>
      <c r="C19" s="53"/>
      <c r="D19" s="53"/>
      <c r="E19" s="53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ht="15" customHeight="1" x14ac:dyDescent="0.25">
      <c r="A21" s="10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</sheetData>
  <mergeCells count="11">
    <mergeCell ref="B16:E16"/>
    <mergeCell ref="B17:E17"/>
    <mergeCell ref="B18:E18"/>
    <mergeCell ref="B19:E19"/>
    <mergeCell ref="A1:O1"/>
    <mergeCell ref="A2:O2"/>
    <mergeCell ref="A3:O4"/>
    <mergeCell ref="B8:O8"/>
    <mergeCell ref="A10:O10"/>
    <mergeCell ref="B15:E15"/>
    <mergeCell ref="A11:O11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view="pageBreakPreview" zoomScale="115" zoomScaleNormal="100" zoomScaleSheetLayoutView="115" workbookViewId="0">
      <selection activeCell="C11" sqref="C11"/>
    </sheetView>
  </sheetViews>
  <sheetFormatPr defaultRowHeight="15" x14ac:dyDescent="0.25"/>
  <cols>
    <col min="1" max="1" width="6.7109375" customWidth="1"/>
    <col min="2" max="2" width="56.28515625" customWidth="1"/>
    <col min="3" max="3" width="24.42578125" customWidth="1"/>
    <col min="4" max="4" width="17.28515625" customWidth="1"/>
    <col min="5" max="5" width="18.5703125" customWidth="1"/>
    <col min="6" max="6" width="11.7109375" bestFit="1" customWidth="1"/>
    <col min="7" max="7" width="16.85546875" customWidth="1"/>
    <col min="8" max="8" width="11.85546875" customWidth="1"/>
    <col min="9" max="9" width="16.7109375" customWidth="1"/>
    <col min="10" max="10" width="12" customWidth="1"/>
    <col min="11" max="11" width="11.42578125" customWidth="1"/>
  </cols>
  <sheetData>
    <row r="1" spans="1:13" ht="16.5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x14ac:dyDescent="0.25">
      <c r="A2" s="70" t="s">
        <v>20</v>
      </c>
      <c r="B2" s="70"/>
      <c r="C2" s="70"/>
      <c r="D2" s="70"/>
      <c r="E2" s="70"/>
      <c r="F2" s="70"/>
      <c r="G2" s="70"/>
      <c r="H2" s="70"/>
      <c r="I2" s="70"/>
    </row>
    <row r="3" spans="1:13" ht="90" customHeight="1" x14ac:dyDescent="0.25">
      <c r="A3" s="71" t="s">
        <v>21</v>
      </c>
      <c r="B3" s="71"/>
      <c r="C3" s="71"/>
      <c r="D3" s="71"/>
      <c r="E3" s="71"/>
      <c r="F3" s="71"/>
      <c r="G3" s="71"/>
      <c r="H3" s="71"/>
      <c r="I3" s="71"/>
    </row>
    <row r="4" spans="1:13" x14ac:dyDescent="0.25">
      <c r="A4" s="12" t="s">
        <v>22</v>
      </c>
      <c r="B4" s="13"/>
      <c r="C4" s="12"/>
      <c r="D4" s="12"/>
      <c r="E4" s="12"/>
      <c r="F4" s="12"/>
      <c r="G4" s="12"/>
      <c r="H4" s="12"/>
      <c r="I4" s="14"/>
    </row>
    <row r="5" spans="1:13" ht="75.75" customHeight="1" x14ac:dyDescent="0.25">
      <c r="A5" s="20" t="s">
        <v>2</v>
      </c>
      <c r="B5" s="20" t="s">
        <v>3</v>
      </c>
      <c r="C5" s="20" t="s">
        <v>23</v>
      </c>
      <c r="D5" s="28" t="s">
        <v>51</v>
      </c>
      <c r="E5" s="28" t="s">
        <v>65</v>
      </c>
      <c r="F5" s="28" t="s">
        <v>66</v>
      </c>
      <c r="G5" s="20" t="s">
        <v>24</v>
      </c>
      <c r="H5" s="20" t="s">
        <v>40</v>
      </c>
      <c r="I5" s="20" t="s">
        <v>72</v>
      </c>
      <c r="J5" s="20" t="s">
        <v>67</v>
      </c>
      <c r="K5" s="20" t="s">
        <v>68</v>
      </c>
    </row>
    <row r="6" spans="1:13" ht="30" x14ac:dyDescent="0.25">
      <c r="A6" s="72" t="s">
        <v>39</v>
      </c>
      <c r="B6" s="40" t="s">
        <v>63</v>
      </c>
      <c r="C6" s="24" t="s">
        <v>64</v>
      </c>
      <c r="D6" s="38" t="s">
        <v>69</v>
      </c>
      <c r="E6" s="16">
        <v>1699</v>
      </c>
      <c r="F6" s="21">
        <v>1</v>
      </c>
      <c r="G6" s="74">
        <v>5</v>
      </c>
      <c r="H6" s="74">
        <v>79.8</v>
      </c>
      <c r="I6" s="65">
        <v>1699</v>
      </c>
      <c r="J6" s="63">
        <v>50</v>
      </c>
      <c r="K6" s="65">
        <v>84950</v>
      </c>
    </row>
    <row r="7" spans="1:13" ht="30" x14ac:dyDescent="0.25">
      <c r="A7" s="72" t="s">
        <v>16</v>
      </c>
      <c r="B7" s="40" t="s">
        <v>63</v>
      </c>
      <c r="C7" s="24" t="s">
        <v>64</v>
      </c>
      <c r="D7" s="38" t="s">
        <v>70</v>
      </c>
      <c r="E7" s="29">
        <v>1800</v>
      </c>
      <c r="F7" s="39">
        <v>1</v>
      </c>
      <c r="G7" s="74"/>
      <c r="H7" s="74"/>
      <c r="I7" s="65"/>
      <c r="J7" s="63"/>
      <c r="K7" s="65"/>
    </row>
    <row r="8" spans="1:13" ht="41.25" customHeight="1" x14ac:dyDescent="0.25">
      <c r="A8" s="73" t="s">
        <v>16</v>
      </c>
      <c r="B8" s="48" t="s">
        <v>63</v>
      </c>
      <c r="C8" s="49" t="s">
        <v>64</v>
      </c>
      <c r="D8" s="50" t="s">
        <v>71</v>
      </c>
      <c r="E8" s="51">
        <v>1860</v>
      </c>
      <c r="F8" s="52">
        <v>1</v>
      </c>
      <c r="G8" s="75"/>
      <c r="H8" s="75"/>
      <c r="I8" s="66"/>
      <c r="J8" s="64"/>
      <c r="K8" s="66"/>
    </row>
    <row r="9" spans="1:13" x14ac:dyDescent="0.25">
      <c r="A9" s="67" t="s">
        <v>73</v>
      </c>
      <c r="B9" s="68"/>
      <c r="C9" s="68"/>
      <c r="D9" s="68"/>
      <c r="E9" s="68"/>
      <c r="F9" s="68"/>
      <c r="G9" s="68"/>
      <c r="H9" s="68"/>
      <c r="I9" s="68"/>
      <c r="J9" s="68"/>
      <c r="K9" s="69"/>
    </row>
    <row r="11" spans="1:13" x14ac:dyDescent="0.25">
      <c r="B11" t="s">
        <v>74</v>
      </c>
    </row>
    <row r="13" spans="1:13" x14ac:dyDescent="0.25">
      <c r="B13" t="s">
        <v>44</v>
      </c>
      <c r="D13" t="s">
        <v>45</v>
      </c>
    </row>
  </sheetData>
  <mergeCells count="10">
    <mergeCell ref="A1:M1"/>
    <mergeCell ref="J6:J8"/>
    <mergeCell ref="K6:K8"/>
    <mergeCell ref="A9:K9"/>
    <mergeCell ref="A2:I2"/>
    <mergeCell ref="A3:I3"/>
    <mergeCell ref="A6:A8"/>
    <mergeCell ref="G6:G8"/>
    <mergeCell ref="I6:I8"/>
    <mergeCell ref="H6:H8"/>
  </mergeCells>
  <pageMargins left="0.39370078740157483" right="0.39370078740157483" top="0.39370078740157483" bottom="0.39370078740157483" header="0" footer="0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view="pageBreakPreview" zoomScale="115" zoomScaleNormal="100" zoomScaleSheetLayoutView="115" workbookViewId="0">
      <selection activeCell="C5" sqref="C5"/>
    </sheetView>
  </sheetViews>
  <sheetFormatPr defaultRowHeight="15" x14ac:dyDescent="0.25"/>
  <cols>
    <col min="1" max="1" width="10.5703125" customWidth="1"/>
    <col min="2" max="2" width="24.7109375" customWidth="1"/>
    <col min="3" max="3" width="54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70" t="s">
        <v>30</v>
      </c>
      <c r="B1" s="70"/>
      <c r="C1" s="70"/>
      <c r="D1" s="70"/>
      <c r="E1" s="70"/>
      <c r="F1" s="70"/>
      <c r="G1" s="70"/>
      <c r="H1" s="70"/>
    </row>
    <row r="2" spans="1:8" ht="60" customHeight="1" x14ac:dyDescent="0.25">
      <c r="A2" s="71" t="s">
        <v>31</v>
      </c>
      <c r="B2" s="71"/>
      <c r="C2" s="71"/>
      <c r="D2" s="71"/>
      <c r="E2" s="71"/>
      <c r="F2" s="71"/>
      <c r="G2" s="71"/>
      <c r="H2" s="71"/>
    </row>
    <row r="3" spans="1:8" x14ac:dyDescent="0.25">
      <c r="A3" s="12"/>
      <c r="B3" s="12"/>
      <c r="C3" s="12"/>
      <c r="D3" s="12"/>
      <c r="E3" s="12"/>
      <c r="F3" s="12"/>
      <c r="G3" s="12"/>
      <c r="H3" s="12"/>
    </row>
    <row r="4" spans="1:8" ht="81" customHeight="1" x14ac:dyDescent="0.25">
      <c r="A4" s="17" t="s">
        <v>2</v>
      </c>
      <c r="B4" s="23" t="s">
        <v>23</v>
      </c>
      <c r="C4" s="23" t="s">
        <v>48</v>
      </c>
      <c r="D4" s="17" t="s">
        <v>25</v>
      </c>
      <c r="E4" s="17" t="s">
        <v>26</v>
      </c>
      <c r="F4" s="17" t="s">
        <v>27</v>
      </c>
      <c r="G4" s="17" t="s">
        <v>28</v>
      </c>
      <c r="H4" s="17" t="s">
        <v>29</v>
      </c>
    </row>
    <row r="5" spans="1:8" ht="66" customHeight="1" x14ac:dyDescent="0.25">
      <c r="A5" s="35" t="s">
        <v>39</v>
      </c>
      <c r="B5" s="31" t="s">
        <v>54</v>
      </c>
      <c r="C5" s="31" t="s">
        <v>55</v>
      </c>
      <c r="D5" s="23" t="s">
        <v>56</v>
      </c>
      <c r="E5" s="23" t="s">
        <v>57</v>
      </c>
      <c r="F5" s="23">
        <v>1342.65</v>
      </c>
      <c r="G5" s="33">
        <v>3</v>
      </c>
      <c r="H5" s="36">
        <f>F5/G5</f>
        <v>447.55</v>
      </c>
    </row>
  </sheetData>
  <mergeCells count="2">
    <mergeCell ref="A1:H1"/>
    <mergeCell ref="A2:H2"/>
  </mergeCells>
  <pageMargins left="0.39370078740157483" right="0.39370078740157483" top="0.39370078740157483" bottom="0.39370078740157483" header="0" footer="0"/>
  <pageSetup paperSize="9" scale="7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view="pageBreakPreview" zoomScaleNormal="100" zoomScaleSheetLayoutView="100" workbookViewId="0">
      <selection activeCell="E15" sqref="E15:E16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70" t="s">
        <v>32</v>
      </c>
      <c r="B1" s="70"/>
      <c r="C1" s="70"/>
      <c r="D1" s="70"/>
      <c r="E1" s="70"/>
      <c r="F1" s="70"/>
      <c r="G1" s="70"/>
      <c r="H1" s="70"/>
      <c r="I1" s="70"/>
    </row>
    <row r="2" spans="1:9" ht="75" customHeight="1" x14ac:dyDescent="0.25">
      <c r="A2" s="76" t="s">
        <v>33</v>
      </c>
      <c r="B2" s="76"/>
      <c r="C2" s="76"/>
      <c r="D2" s="76"/>
      <c r="E2" s="76"/>
      <c r="F2" s="76"/>
      <c r="G2" s="76"/>
      <c r="H2" s="76"/>
      <c r="I2" s="76"/>
    </row>
    <row r="3" spans="1:9" ht="103.5" customHeight="1" x14ac:dyDescent="0.25">
      <c r="A3" s="77"/>
      <c r="B3" s="77"/>
      <c r="C3" s="77"/>
      <c r="D3" s="77"/>
      <c r="E3" s="77"/>
      <c r="F3" s="77"/>
      <c r="G3" s="77"/>
      <c r="H3" s="77"/>
      <c r="I3" s="77"/>
    </row>
    <row r="4" spans="1:9" ht="93" customHeight="1" x14ac:dyDescent="0.25">
      <c r="A4" s="15" t="s">
        <v>2</v>
      </c>
      <c r="B4" s="23" t="s">
        <v>50</v>
      </c>
      <c r="C4" s="17" t="s">
        <v>34</v>
      </c>
      <c r="D4" s="17" t="s">
        <v>35</v>
      </c>
      <c r="E4" s="23" t="s">
        <v>47</v>
      </c>
      <c r="F4" s="25" t="s">
        <v>41</v>
      </c>
      <c r="G4" s="18" t="s">
        <v>12</v>
      </c>
      <c r="H4" s="18" t="s">
        <v>13</v>
      </c>
      <c r="I4" s="17" t="s">
        <v>36</v>
      </c>
    </row>
    <row r="5" spans="1:9" ht="69" customHeight="1" x14ac:dyDescent="0.25">
      <c r="A5" s="78" t="s">
        <v>39</v>
      </c>
      <c r="B5" s="22" t="s">
        <v>55</v>
      </c>
      <c r="C5" s="24" t="s">
        <v>58</v>
      </c>
      <c r="D5" s="30">
        <v>1568.16</v>
      </c>
      <c r="E5" s="21">
        <v>3</v>
      </c>
      <c r="F5" s="32">
        <v>522.72</v>
      </c>
      <c r="G5" s="22">
        <v>10</v>
      </c>
      <c r="H5" s="21">
        <v>10</v>
      </c>
      <c r="I5" s="79">
        <v>475.2</v>
      </c>
    </row>
  </sheetData>
  <mergeCells count="5">
    <mergeCell ref="A1:I1"/>
    <mergeCell ref="A2:I2"/>
    <mergeCell ref="A3:I3"/>
    <mergeCell ref="A5"/>
    <mergeCell ref="I5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70" t="s">
        <v>37</v>
      </c>
      <c r="B1" s="70"/>
      <c r="C1" s="70"/>
      <c r="D1" s="70"/>
      <c r="E1" s="70"/>
      <c r="F1" s="70"/>
      <c r="G1" s="70"/>
      <c r="H1" s="70"/>
      <c r="I1" s="70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x14ac:dyDescent="0.25">
      <c r="A3" s="80" t="s">
        <v>17</v>
      </c>
      <c r="B3" s="80"/>
      <c r="C3" s="80"/>
      <c r="D3" s="80"/>
      <c r="E3" s="80"/>
      <c r="F3" s="80"/>
      <c r="G3" s="80"/>
      <c r="H3" s="80"/>
      <c r="I3" s="80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рынка'!Область_печати</vt:lpstr>
      <vt:lpstr>'Итоговый расчет'!Область_печати</vt:lpstr>
      <vt:lpstr>'Расчет средневзвешенной цены'!Область_печати</vt:lpstr>
      <vt:lpstr>'Тарифный метод'!Область_печати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2025-12-15T11:32:25Z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